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workbookPr date1904="1"/>
  <bookViews>
    <workbookView xWindow="0" yWindow="40" windowWidth="15960" windowHeight="18080"/>
  </bookViews>
  <sheets>
    <sheet name="Janvier" sheetId="1" r:id="rId4"/>
    <sheet name="Février " sheetId="2" r:id="rId5"/>
    <sheet name="Mars" sheetId="3" r:id="rId6"/>
    <sheet name="Avril" sheetId="4" r:id="rId7"/>
    <sheet name="Mai" sheetId="5" r:id="rId8"/>
    <sheet name="Juin" sheetId="6" r:id="rId9"/>
    <sheet name="Juillet " sheetId="7" r:id="rId10"/>
    <sheet name="Août " sheetId="8" r:id="rId11"/>
    <sheet name="Septembre " sheetId="9" r:id="rId12"/>
    <sheet name="Octobre " sheetId="10" r:id="rId13"/>
    <sheet name="Novembre " sheetId="11" r:id="rId14"/>
    <sheet name="Décembre " sheetId="12" r:id="rId15"/>
  </sheets>
</workbook>
</file>

<file path=xl/sharedStrings.xml><?xml version="1.0" encoding="utf-8"?>
<sst xmlns="http://schemas.openxmlformats.org/spreadsheetml/2006/main" uniqueCount="58">
  <si>
    <t>Objectif semaine €</t>
  </si>
  <si>
    <t>Objectif Lundi</t>
  </si>
  <si>
    <t>Objectif Mardi</t>
  </si>
  <si>
    <t>Objectif Mercredi</t>
  </si>
  <si>
    <t>Objectif Jeudi</t>
  </si>
  <si>
    <t>Objectif Vendredi</t>
  </si>
  <si>
    <t>Total semaine  €</t>
  </si>
  <si>
    <t>Nbre de trade semaine</t>
  </si>
  <si>
    <t>+ gros trade semaine €</t>
  </si>
  <si>
    <t>+ petit trade semaine €</t>
  </si>
  <si>
    <t xml:space="preserve">Écart type semaine </t>
  </si>
  <si>
    <t xml:space="preserve">Objectif semaine </t>
  </si>
  <si>
    <t>Bonne semaine</t>
  </si>
  <si>
    <t>Somme des gains semaine</t>
  </si>
  <si>
    <t xml:space="preserve">Somme des pertes semaine </t>
  </si>
  <si>
    <t>Profil Factor semaine</t>
  </si>
  <si>
    <t>Semaine 1</t>
  </si>
  <si>
    <t>Objectif journalier €</t>
  </si>
  <si>
    <t>Total journalier €</t>
  </si>
  <si>
    <t xml:space="preserve">Nbr de trade journalier </t>
  </si>
  <si>
    <t>+ gros trade journalier €</t>
  </si>
  <si>
    <t>+ petit trade journalier €</t>
  </si>
  <si>
    <t>Écart type journalier</t>
  </si>
  <si>
    <t>Objectif journalier</t>
  </si>
  <si>
    <t>Somme des gains journaliers</t>
  </si>
  <si>
    <t xml:space="preserve">Somme des pertes journalières </t>
  </si>
  <si>
    <t xml:space="preserve">Profil factor journalier </t>
  </si>
  <si>
    <t>Tu prends des risques !!!!!!!!!</t>
  </si>
  <si>
    <t xml:space="preserve">Lundi </t>
  </si>
  <si>
    <t xml:space="preserve">Bonne journée  </t>
  </si>
  <si>
    <t>Tu prends pas de risque c'est bien :)</t>
  </si>
  <si>
    <t xml:space="preserve">Mardi </t>
  </si>
  <si>
    <t xml:space="preserve">Mauvaise journée </t>
  </si>
  <si>
    <t xml:space="preserve">Mercredi </t>
  </si>
  <si>
    <t>Jeudi</t>
  </si>
  <si>
    <t xml:space="preserve">Vendredi </t>
  </si>
  <si>
    <t>Mauvaise semaine</t>
  </si>
  <si>
    <t>Semaine 2</t>
  </si>
  <si>
    <t>Semaine 3</t>
  </si>
  <si>
    <t>Semaine 4</t>
  </si>
  <si>
    <t>Analyse / Semaine ( 1,2,3,4)</t>
  </si>
  <si>
    <t>Total semaine €</t>
  </si>
  <si>
    <t>Nombre de trades</t>
  </si>
  <si>
    <t>+ gros trade</t>
  </si>
  <si>
    <t>+ petit trade</t>
  </si>
  <si>
    <t>Écart type</t>
  </si>
  <si>
    <t xml:space="preserve">Somme des gains </t>
  </si>
  <si>
    <t>Somme des pertes</t>
  </si>
  <si>
    <t xml:space="preserve">Profil factor </t>
  </si>
  <si>
    <t>1</t>
  </si>
  <si>
    <r>
      <rPr>
        <b val="1"/>
        <sz val="10"/>
        <color indexed="8"/>
        <rFont val="Helvetica"/>
      </rPr>
      <t>Bonne semaine</t>
    </r>
  </si>
  <si>
    <t>2</t>
  </si>
  <si>
    <r>
      <rPr>
        <b val="1"/>
        <sz val="10"/>
        <color indexed="8"/>
        <rFont val="Helvetica"/>
      </rPr>
      <t>Mauvaise semaine</t>
    </r>
  </si>
  <si>
    <t>3</t>
  </si>
  <si>
    <t>4</t>
  </si>
  <si>
    <t xml:space="preserve">Analyse mensuel </t>
  </si>
  <si>
    <t>Bon Mois</t>
  </si>
  <si>
    <t>Objectif mensuel</t>
  </si>
</sst>
</file>

<file path=xl/styles.xml><?xml version="1.0" encoding="utf-8"?>
<styleSheet xmlns="http://schemas.openxmlformats.org/spreadsheetml/2006/main">
  <numFmts count="1">
    <numFmt numFmtId="0" formatCode="General"/>
  </numFmts>
  <fonts count="5">
    <font>
      <sz val="12"/>
      <color indexed="8"/>
      <name val="Verdana"/>
    </font>
    <font>
      <sz val="12"/>
      <color indexed="8"/>
      <name val="Helvetica"/>
    </font>
    <font>
      <sz val="10"/>
      <color indexed="8"/>
      <name val="Helvetica"/>
    </font>
    <font>
      <b val="1"/>
      <sz val="10"/>
      <color indexed="8"/>
      <name val="Helvetica"/>
    </font>
    <font>
      <b val="1"/>
      <u val="single"/>
      <sz val="10"/>
      <color indexed="8"/>
      <name val="Helvetica"/>
    </font>
  </fonts>
  <fills count="8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5"/>
        <bgColor auto="1"/>
      </patternFill>
    </fill>
  </fills>
  <borders count="14">
    <border>
      <left/>
      <right/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medium">
        <color indexed="10"/>
      </left>
      <right style="thin">
        <color indexed="8"/>
      </right>
      <top style="medium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10"/>
      </top>
      <bottom style="thin">
        <color indexed="8"/>
      </bottom>
      <diagonal/>
    </border>
    <border>
      <left style="thin">
        <color indexed="8"/>
      </left>
      <right style="medium">
        <color indexed="10"/>
      </right>
      <top style="medium">
        <color indexed="10"/>
      </top>
      <bottom style="thin">
        <color indexed="8"/>
      </bottom>
      <diagonal/>
    </border>
    <border>
      <left style="medium">
        <color indexed="10"/>
      </left>
      <right style="thin">
        <color indexed="8"/>
      </right>
      <top style="thin">
        <color indexed="8"/>
      </top>
      <bottom style="medium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10"/>
      </bottom>
      <diagonal/>
    </border>
    <border>
      <left style="thin">
        <color indexed="8"/>
      </left>
      <right style="medium">
        <color indexed="10"/>
      </right>
      <top style="thin">
        <color indexed="8"/>
      </top>
      <bottom style="medium">
        <color indexed="10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thin">
        <color indexed="8"/>
      </bottom>
      <diagonal/>
    </border>
    <border>
      <left style="medium">
        <color indexed="10"/>
      </left>
      <right style="medium">
        <color indexed="10"/>
      </right>
      <top style="thin">
        <color indexed="8"/>
      </top>
      <bottom style="thin">
        <color indexed="8"/>
      </bottom>
      <diagonal/>
    </border>
    <border>
      <left style="medium">
        <color indexed="10"/>
      </left>
      <right style="medium">
        <color indexed="10"/>
      </right>
      <top style="thin">
        <color indexed="8"/>
      </top>
      <bottom style="medium">
        <color indexed="10"/>
      </bottom>
      <diagonal/>
    </border>
    <border>
      <left style="thin">
        <color indexed="8"/>
      </left>
      <right style="thin">
        <color indexed="8"/>
      </right>
      <top style="medium">
        <color indexed="10"/>
      </top>
      <bottom style="medium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72">
    <xf numFmtId="0" fontId="0" applyNumberFormat="0" applyFont="1" applyFill="0" applyBorder="0" applyAlignment="1" applyProtection="0">
      <alignment vertical="top" wrapText="1"/>
    </xf>
    <xf numFmtId="0" fontId="2" applyNumberFormat="1" applyFont="1" applyFill="0" applyBorder="0" applyAlignment="1" applyProtection="0">
      <alignment vertical="top" wrapText="1"/>
    </xf>
    <xf numFmtId="0" fontId="3" fillId="2" borderId="1" applyNumberFormat="1" applyFont="1" applyFill="1" applyBorder="1" applyAlignment="1" applyProtection="0">
      <alignment horizontal="center" vertical="top" wrapText="1"/>
    </xf>
    <xf numFmtId="0" fontId="3" fillId="3" borderId="1" applyNumberFormat="1" applyFont="1" applyFill="1" applyBorder="1" applyAlignment="1" applyProtection="0">
      <alignment horizontal="center" vertical="center" wrapText="1"/>
    </xf>
    <xf numFmtId="0" fontId="3" fillId="2" borderId="1" applyNumberFormat="1" applyFont="1" applyFill="1" applyBorder="1" applyAlignment="1" applyProtection="0">
      <alignment horizontal="center" vertical="center" wrapText="1"/>
    </xf>
    <xf numFmtId="0" fontId="2" fillId="2" borderId="2" applyNumberFormat="0" applyFont="1" applyFill="1" applyBorder="1" applyAlignment="1" applyProtection="0">
      <alignment horizontal="center" vertical="top" wrapText="1"/>
    </xf>
    <xf numFmtId="0" fontId="2" fillId="2" borderId="3" applyNumberFormat="0" applyFont="1" applyFill="1" applyBorder="1" applyAlignment="1" applyProtection="0">
      <alignment horizontal="center" vertical="top" wrapText="1"/>
    </xf>
    <xf numFmtId="0" fontId="2" fillId="2" borderId="4" applyNumberFormat="0" applyFont="1" applyFill="1" applyBorder="1" applyAlignment="1" applyProtection="0">
      <alignment horizontal="center" vertical="top" wrapText="1"/>
    </xf>
    <xf numFmtId="0" fontId="2" fillId="4" borderId="1" applyNumberFormat="1" applyFont="1" applyFill="1" applyBorder="1" applyAlignment="1" applyProtection="0">
      <alignment horizontal="center" vertical="center" wrapText="1"/>
    </xf>
    <xf numFmtId="0" fontId="3" fillId="4" borderId="1" applyNumberFormat="1" applyFont="1" applyFill="1" applyBorder="1" applyAlignment="1" applyProtection="0">
      <alignment horizontal="center" vertical="center" wrapText="1"/>
    </xf>
    <xf numFmtId="0" fontId="3" fillId="4" borderId="1" applyNumberFormat="1" applyFont="1" applyFill="1" applyBorder="1" applyAlignment="1" applyProtection="0">
      <alignment horizontal="left" vertical="center" wrapText="1"/>
    </xf>
    <xf numFmtId="0" fontId="3" fillId="5" borderId="1" applyNumberFormat="1" applyFont="1" applyFill="1" applyBorder="1" applyAlignment="1" applyProtection="0">
      <alignment horizontal="center" vertical="center" wrapText="1"/>
    </xf>
    <xf numFmtId="0" fontId="2" borderId="1" applyNumberFormat="1" applyFont="1" applyFill="0" applyBorder="1" applyAlignment="1" applyProtection="0">
      <alignment horizontal="center" vertical="center" wrapText="1"/>
    </xf>
    <xf numFmtId="0" fontId="4" fillId="4" borderId="1" applyNumberFormat="1" applyFont="1" applyFill="1" applyBorder="1" applyAlignment="1" applyProtection="0">
      <alignment horizontal="center" vertical="center" wrapText="1"/>
    </xf>
    <xf numFmtId="0" fontId="2" fillId="2" borderId="5" applyNumberFormat="1" applyFont="1" applyFill="1" applyBorder="1" applyAlignment="1" applyProtection="0">
      <alignment horizontal="center" vertical="top" wrapText="1"/>
    </xf>
    <xf numFmtId="0" fontId="2" fillId="2" borderId="6" applyNumberFormat="1" applyFont="1" applyFill="1" applyBorder="1" applyAlignment="1" applyProtection="0">
      <alignment horizontal="center" vertical="top" wrapText="1"/>
    </xf>
    <xf numFmtId="0" fontId="2" fillId="2" borderId="7" applyNumberFormat="1" applyFont="1" applyFill="1" applyBorder="1" applyAlignment="1" applyProtection="0">
      <alignment horizontal="center" vertical="top" wrapText="1"/>
    </xf>
    <xf numFmtId="0" fontId="2" fillId="2" borderId="8" applyNumberFormat="1" applyFont="1" applyFill="1" applyBorder="1" applyAlignment="1" applyProtection="0">
      <alignment vertical="top" wrapText="1"/>
    </xf>
    <xf numFmtId="0" fontId="2" fillId="2" borderId="8" applyNumberFormat="1" applyFont="1" applyFill="1" applyBorder="1" applyAlignment="1" applyProtection="0">
      <alignment horizontal="left" vertical="top" wrapText="1"/>
    </xf>
    <xf numFmtId="0" fontId="3" fillId="2" borderId="8" applyNumberFormat="0" applyFont="1" applyFill="1" applyBorder="1" applyAlignment="1" applyProtection="0">
      <alignment horizontal="center" vertical="top" wrapText="1"/>
    </xf>
    <xf numFmtId="0" fontId="3" borderId="1" applyNumberFormat="1" applyFont="1" applyFill="0" applyBorder="1" applyAlignment="1" applyProtection="0">
      <alignment horizontal="center" vertical="center" wrapText="1"/>
    </xf>
    <xf numFmtId="0" fontId="3" fillId="6" borderId="1" applyNumberFormat="1" applyFont="1" applyFill="1" applyBorder="1" applyAlignment="1" applyProtection="0">
      <alignment horizontal="center" vertical="center" wrapText="1"/>
    </xf>
    <xf numFmtId="0" fontId="3" fillId="7" borderId="1" applyNumberFormat="1" applyFont="1" applyFill="1" applyBorder="1" applyAlignment="1" applyProtection="0">
      <alignment horizontal="center" vertical="center" wrapText="1"/>
    </xf>
    <xf numFmtId="0" fontId="2" borderId="1" applyNumberFormat="1" applyFont="1" applyFill="0" applyBorder="1" applyAlignment="1" applyProtection="0">
      <alignment horizontal="center" vertical="top" wrapText="1"/>
    </xf>
    <xf numFmtId="0" fontId="2" fillId="2" borderId="9" applyNumberFormat="1" applyFont="1" applyFill="1" applyBorder="1" applyAlignment="1" applyProtection="0">
      <alignment vertical="top" wrapText="1"/>
    </xf>
    <xf numFmtId="0" fontId="2" fillId="2" borderId="9" applyNumberFormat="0" applyFont="1" applyFill="1" applyBorder="1" applyAlignment="1" applyProtection="0">
      <alignment horizontal="center" vertical="top" wrapText="1"/>
    </xf>
    <xf numFmtId="0" fontId="2" borderId="1" applyNumberFormat="1" applyFont="1" applyFill="0" applyBorder="1" applyAlignment="1" applyProtection="0">
      <alignment horizontal="left" vertical="top" wrapText="1"/>
    </xf>
    <xf numFmtId="0" fontId="2" fillId="2" borderId="9" applyNumberFormat="0" applyFont="1" applyFill="1" applyBorder="1" applyAlignment="1" applyProtection="0">
      <alignment horizontal="left" vertical="top" wrapText="1"/>
    </xf>
    <xf numFmtId="0" fontId="3" fillId="5" borderId="1" applyNumberFormat="1" applyFont="1" applyFill="1" applyBorder="1" applyAlignment="1" applyProtection="0">
      <alignment horizontal="center" vertical="top" wrapText="1"/>
    </xf>
    <xf numFmtId="0" fontId="2" fillId="2" borderId="9" applyNumberFormat="1" applyFont="1" applyFill="1" applyBorder="1" applyAlignment="1" applyProtection="0">
      <alignment horizontal="center" vertical="top" wrapText="1"/>
    </xf>
    <xf numFmtId="0" fontId="2" fillId="2" borderId="9" applyNumberFormat="0" applyFont="1" applyFill="1" applyBorder="1" applyAlignment="1" applyProtection="0">
      <alignment vertical="top" wrapText="1"/>
    </xf>
    <xf numFmtId="0" fontId="2" fillId="2" borderId="10" applyNumberFormat="1" applyFont="1" applyFill="1" applyBorder="1" applyAlignment="1" applyProtection="0">
      <alignment horizontal="center" vertical="top" wrapText="1"/>
    </xf>
    <xf numFmtId="0" fontId="2" fillId="2" borderId="10" applyNumberFormat="1" applyFont="1" applyFill="1" applyBorder="1" applyAlignment="1" applyProtection="0">
      <alignment vertical="top" wrapText="1"/>
    </xf>
    <xf numFmtId="0" fontId="2" fillId="2" borderId="10" applyNumberFormat="0" applyFont="1" applyFill="1" applyBorder="1" applyAlignment="1" applyProtection="0">
      <alignment horizontal="left" vertical="top" wrapText="1"/>
    </xf>
    <xf numFmtId="0" fontId="2" fillId="2" borderId="10" applyNumberFormat="0" applyFont="1" applyFill="1" applyBorder="1" applyAlignment="1" applyProtection="0">
      <alignment vertical="top" wrapText="1"/>
    </xf>
    <xf numFmtId="0" fontId="3" fillId="4" borderId="11" applyNumberFormat="0" applyFont="1" applyFill="1" applyBorder="1" applyAlignment="1" applyProtection="0">
      <alignment horizontal="center" vertical="center" wrapText="1"/>
    </xf>
    <xf numFmtId="0" fontId="2" borderId="11" applyNumberFormat="1" applyFont="1" applyFill="0" applyBorder="1" applyAlignment="1" applyProtection="0">
      <alignment vertical="top" wrapText="1"/>
    </xf>
    <xf numFmtId="0" fontId="2" borderId="11" applyNumberFormat="1" applyFont="1" applyFill="0" applyBorder="1" applyAlignment="1" applyProtection="0">
      <alignment horizontal="left" vertical="top" wrapText="1"/>
    </xf>
    <xf numFmtId="0" fontId="2" borderId="11" applyNumberFormat="0" applyFont="1" applyFill="0" applyBorder="1" applyAlignment="1" applyProtection="0">
      <alignment horizontal="left" vertical="top" wrapText="1"/>
    </xf>
    <xf numFmtId="0" fontId="2" borderId="11" applyNumberFormat="0" applyFont="1" applyFill="0" applyBorder="1" applyAlignment="1" applyProtection="0">
      <alignment vertical="top" wrapText="1"/>
    </xf>
    <xf numFmtId="0" fontId="2" fillId="4" borderId="1" applyNumberFormat="1" applyFont="1" applyFill="1" applyBorder="1" applyAlignment="1" applyProtection="0">
      <alignment horizontal="left" vertical="center" wrapText="1"/>
    </xf>
    <xf numFmtId="0" fontId="3" fillId="5" borderId="8" applyNumberFormat="1" applyFont="1" applyFill="1" applyBorder="1" applyAlignment="1" applyProtection="0">
      <alignment horizontal="center" vertical="center" wrapText="1"/>
    </xf>
    <xf numFmtId="0" fontId="3" fillId="5" borderId="9" applyNumberFormat="1" applyFont="1" applyFill="1" applyBorder="1" applyAlignment="1" applyProtection="0">
      <alignment horizontal="center" vertical="center" wrapText="1"/>
    </xf>
    <xf numFmtId="0" fontId="3" fillId="5" borderId="10" applyNumberFormat="1" applyFont="1" applyFill="1" applyBorder="1" applyAlignment="1" applyProtection="0">
      <alignment horizontal="center" vertical="center" wrapText="1"/>
    </xf>
    <xf numFmtId="0" fontId="3" fillId="4" borderId="11" applyNumberFormat="1" applyFont="1" applyFill="1" applyBorder="1" applyAlignment="1" applyProtection="0">
      <alignment horizontal="center" vertical="center" wrapText="1"/>
    </xf>
    <xf numFmtId="0" fontId="2" fillId="4" borderId="11" applyNumberFormat="0" applyFont="1" applyFill="1" applyBorder="1" applyAlignment="1" applyProtection="0">
      <alignment vertical="top" wrapText="1"/>
    </xf>
    <xf numFmtId="0" fontId="2" borderId="11" applyNumberFormat="0" applyFont="1" applyFill="0" applyBorder="1" applyAlignment="1" applyProtection="0">
      <alignment horizontal="center" vertical="top" wrapText="1"/>
    </xf>
    <xf numFmtId="0" fontId="2" borderId="3" applyNumberFormat="0" applyFont="1" applyFill="0" applyBorder="1" applyAlignment="1" applyProtection="0">
      <alignment horizontal="center" vertical="top" wrapText="1"/>
    </xf>
    <xf numFmtId="0" fontId="2" borderId="3" applyNumberFormat="1" applyFont="1" applyFill="0" applyBorder="1" applyAlignment="1" applyProtection="0">
      <alignment vertical="top" wrapText="1"/>
    </xf>
    <xf numFmtId="0" fontId="2" borderId="3" applyNumberFormat="1" applyFont="1" applyFill="0" applyBorder="1" applyAlignment="1" applyProtection="0">
      <alignment horizontal="left" vertical="top" wrapText="1"/>
    </xf>
    <xf numFmtId="0" fontId="4" fillId="6" borderId="1" applyNumberFormat="1" applyFont="1" applyFill="1" applyBorder="1" applyAlignment="1" applyProtection="0">
      <alignment horizontal="center" vertical="center" wrapText="1"/>
    </xf>
    <xf numFmtId="0" fontId="2" borderId="5" applyNumberFormat="0" applyFont="1" applyFill="0" applyBorder="1" applyAlignment="1" applyProtection="0">
      <alignment horizontal="center" vertical="top" wrapText="1"/>
    </xf>
    <xf numFmtId="0" fontId="2" borderId="12" applyNumberFormat="0" applyFont="1" applyFill="0" applyBorder="1" applyAlignment="1" applyProtection="0">
      <alignment horizontal="center" vertical="top" wrapText="1"/>
    </xf>
    <xf numFmtId="0" fontId="2" borderId="12" applyNumberFormat="1" applyFont="1" applyFill="0" applyBorder="1" applyAlignment="1" applyProtection="0">
      <alignment horizontal="center" vertical="top" wrapText="1"/>
    </xf>
    <xf numFmtId="0" fontId="2" borderId="12" applyNumberFormat="0" applyFont="1" applyFill="0" applyBorder="1" applyAlignment="1" applyProtection="0">
      <alignment vertical="top" wrapText="1"/>
    </xf>
    <xf numFmtId="0" fontId="2" borderId="12" applyNumberFormat="1" applyFont="1" applyFill="0" applyBorder="1" applyAlignment="1" applyProtection="0">
      <alignment horizontal="left" vertical="top" wrapText="1"/>
    </xf>
    <xf numFmtId="0" fontId="3" fillId="5" borderId="1" applyNumberFormat="1" applyFont="1" applyFill="1" applyBorder="1" applyAlignment="1" applyProtection="0">
      <alignment horizontal="left" vertical="top" wrapText="1"/>
    </xf>
    <xf numFmtId="0" fontId="2" borderId="13" applyNumberFormat="0" applyFont="1" applyFill="0" applyBorder="1" applyAlignment="1" applyProtection="0">
      <alignment horizontal="center" vertical="top" wrapText="1"/>
    </xf>
    <xf numFmtId="0" fontId="3" borderId="1" applyNumberFormat="1" applyFont="1" applyFill="0" applyBorder="1" applyAlignment="1" applyProtection="0">
      <alignment horizontal="left" vertical="center" wrapText="1"/>
    </xf>
    <xf numFmtId="0" fontId="2" borderId="2" applyNumberFormat="0" applyFont="1" applyFill="0" applyBorder="1" applyAlignment="1" applyProtection="0">
      <alignment horizontal="center" vertical="top" wrapText="1"/>
    </xf>
    <xf numFmtId="0" fontId="2" borderId="3" applyNumberFormat="1" applyFont="1" applyFill="0" applyBorder="1" applyAlignment="1" applyProtection="0">
      <alignment horizontal="center" vertical="top" wrapText="1"/>
    </xf>
    <xf numFmtId="0" fontId="2" applyNumberFormat="1" applyFont="1" applyFill="0" applyBorder="0" applyAlignment="1" applyProtection="0">
      <alignment vertical="top" wrapText="1"/>
    </xf>
    <xf numFmtId="0" fontId="2" applyNumberFormat="1" applyFont="1" applyFill="0" applyBorder="0" applyAlignment="1" applyProtection="0">
      <alignment vertical="top" wrapText="1"/>
    </xf>
    <xf numFmtId="0" fontId="2" applyNumberFormat="1" applyFont="1" applyFill="0" applyBorder="0" applyAlignment="1" applyProtection="0">
      <alignment vertical="top" wrapText="1"/>
    </xf>
    <xf numFmtId="0" fontId="2" applyNumberFormat="1" applyFont="1" applyFill="0" applyBorder="0" applyAlignment="1" applyProtection="0">
      <alignment vertical="top" wrapText="1"/>
    </xf>
    <xf numFmtId="0" fontId="2" applyNumberFormat="1" applyFont="1" applyFill="0" applyBorder="0" applyAlignment="1" applyProtection="0">
      <alignment vertical="top" wrapText="1"/>
    </xf>
    <xf numFmtId="0" fontId="2" applyNumberFormat="1" applyFont="1" applyFill="0" applyBorder="0" applyAlignment="1" applyProtection="0">
      <alignment vertical="top" wrapText="1"/>
    </xf>
    <xf numFmtId="0" fontId="2" applyNumberFormat="1" applyFont="1" applyFill="0" applyBorder="0" applyAlignment="1" applyProtection="0">
      <alignment vertical="top" wrapText="1"/>
    </xf>
    <xf numFmtId="0" fontId="2" applyNumberFormat="1" applyFont="1" applyFill="0" applyBorder="0" applyAlignment="1" applyProtection="0">
      <alignment vertical="top" wrapText="1"/>
    </xf>
    <xf numFmtId="0" fontId="2" applyNumberFormat="1" applyFont="1" applyFill="0" applyBorder="0" applyAlignment="1" applyProtection="0">
      <alignment vertical="top" wrapText="1"/>
    </xf>
    <xf numFmtId="0" fontId="2" applyNumberFormat="1" applyFont="1" applyFill="0" applyBorder="0" applyAlignment="1" applyProtection="0">
      <alignment vertical="top" wrapText="1"/>
    </xf>
    <xf numFmtId="0" fontId="2" applyNumberFormat="1" applyFont="1" applyFill="0" applyBorder="0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fbfbf"/>
      <rgbColor rgb="ff515151"/>
      <rgbColor rgb="ffc1edfc"/>
      <rgbColor rgb="fffefefe"/>
      <rgbColor rgb="fffefb4b"/>
      <rgbColor rgb="ffdbdbdb"/>
      <rgbColor rgb="ff63b2de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B2:AY40"/>
  <sheetViews>
    <sheetView workbookViewId="0" showGridLines="0" defaultGridColor="1">
      <pane topLeftCell="C3" xSplit="2" ySplit="2" activePane="bottomRight" state="frozenSplit"/>
    </sheetView>
  </sheetViews>
  <sheetFormatPr defaultColWidth="12.25" defaultRowHeight="18" customHeight="1" outlineLevelRow="0" outlineLevelCol="0"/>
  <cols>
    <col min="1" max="1" width="0.25" style="1" customWidth="1"/>
    <col min="2" max="2" width="12.25" style="1" customWidth="1"/>
    <col min="3" max="3" width="12.25" style="1" customWidth="1"/>
    <col min="4" max="4" width="12.25" style="1" customWidth="1"/>
    <col min="5" max="5" width="12.25" style="1" customWidth="1"/>
    <col min="6" max="6" width="12.25" style="1" customWidth="1"/>
    <col min="7" max="7" width="12.25" style="1" customWidth="1"/>
    <col min="8" max="8" width="12.25" style="1" customWidth="1"/>
    <col min="9" max="9" width="12.25" style="1" customWidth="1"/>
    <col min="10" max="10" width="12.25" style="1" customWidth="1"/>
    <col min="11" max="11" width="12.25" style="1" customWidth="1"/>
    <col min="12" max="12" width="12.25" style="1" customWidth="1"/>
    <col min="13" max="13" width="12.25" style="1" customWidth="1"/>
    <col min="14" max="14" width="12.25" style="1" customWidth="1"/>
    <col min="15" max="15" width="12.25" style="1" customWidth="1"/>
    <col min="16" max="16" width="12.25" style="1" customWidth="1"/>
    <col min="17" max="17" width="12.25" style="1" customWidth="1"/>
    <col min="18" max="18" width="12.25" style="1" customWidth="1"/>
    <col min="19" max="19" width="12.25" style="1" customWidth="1"/>
    <col min="20" max="20" width="12.25" style="1" customWidth="1"/>
    <col min="21" max="21" width="12.25" style="1" customWidth="1"/>
    <col min="22" max="22" width="12.25" style="1" customWidth="1"/>
    <col min="23" max="23" width="12.25" style="1" customWidth="1"/>
    <col min="24" max="24" width="12.25" style="1" customWidth="1"/>
    <col min="25" max="25" width="12.25" style="1" customWidth="1"/>
    <col min="26" max="26" width="12.25" style="1" customWidth="1"/>
    <col min="27" max="27" width="12.25" style="1" customWidth="1"/>
    <col min="28" max="28" width="12.25" style="1" customWidth="1"/>
    <col min="29" max="29" width="12.25" style="1" customWidth="1"/>
    <col min="30" max="30" width="12.25" style="1" customWidth="1"/>
    <col min="31" max="31" width="12.25" style="1" customWidth="1"/>
    <col min="32" max="32" width="12.25" style="1" customWidth="1"/>
    <col min="33" max="33" width="12.25" style="1" customWidth="1"/>
    <col min="34" max="34" width="12.25" style="1" customWidth="1"/>
    <col min="35" max="35" width="12.25" style="1" customWidth="1"/>
    <col min="36" max="36" width="12.25" style="1" customWidth="1"/>
    <col min="37" max="37" width="12.25" style="1" customWidth="1"/>
    <col min="38" max="38" width="12.25" style="1" customWidth="1"/>
    <col min="39" max="39" width="12.25" style="1" customWidth="1"/>
    <col min="40" max="40" width="12.25" style="1" customWidth="1"/>
    <col min="41" max="41" width="12.25" style="1" customWidth="1"/>
    <col min="42" max="42" width="12.25" style="1" customWidth="1"/>
    <col min="43" max="43" width="12.25" style="1" customWidth="1"/>
    <col min="44" max="44" width="12.25" style="1" customWidth="1"/>
    <col min="45" max="45" width="12.25" style="1" customWidth="1"/>
    <col min="46" max="46" width="12.25" style="1" customWidth="1"/>
    <col min="47" max="47" width="12.25" style="1" customWidth="1"/>
    <col min="48" max="48" width="12.25" style="1" customWidth="1"/>
    <col min="49" max="49" width="12.25" style="1" customWidth="1"/>
    <col min="50" max="50" width="12.25" style="1" customWidth="1"/>
    <col min="51" max="51" width="12.25" style="1" customWidth="1"/>
    <col min="52" max="256" width="12.25" style="1" customWidth="1"/>
  </cols>
  <sheetData>
    <row r="1" ht="2" customHeight="1"/>
    <row r="2" ht="34" customHeight="1">
      <c r="B2" t="s" s="2">
        <v>0</v>
      </c>
      <c r="C2" s="3">
        <v>3000</v>
      </c>
      <c r="D2" t="s" s="4">
        <v>1</v>
      </c>
      <c r="E2" t="s" s="4">
        <v>2</v>
      </c>
      <c r="F2" t="s" s="4">
        <v>3</v>
      </c>
      <c r="G2" t="s" s="4">
        <v>4</v>
      </c>
      <c r="H2" t="s" s="4">
        <v>5</v>
      </c>
      <c r="I2" s="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7"/>
      <c r="AH2" t="s" s="4">
        <v>6</v>
      </c>
      <c r="AI2" s="8">
        <f>SUM(AH4:AH8)</f>
        <v>3514</v>
      </c>
      <c r="AJ2" t="s" s="2">
        <v>7</v>
      </c>
      <c r="AK2" s="8">
        <f>SUM(AJ4:AJ8)</f>
        <v>22</v>
      </c>
      <c r="AL2" t="s" s="4">
        <v>8</v>
      </c>
      <c r="AM2" s="8">
        <f>LARGE(AL4:AL8,1)</f>
        <v>8000</v>
      </c>
      <c r="AN2" t="s" s="4">
        <v>9</v>
      </c>
      <c r="AO2" s="9">
        <f>SMALL(AN4:AN8,1)</f>
        <v>-5000</v>
      </c>
      <c r="AP2" t="s" s="4">
        <v>10</v>
      </c>
      <c r="AQ2" s="10">
        <f>STDEV(C4:AG8)</f>
        <v>2056.205015297615</v>
      </c>
      <c r="AR2" t="s" s="4">
        <v>11</v>
      </c>
      <c r="AS2" t="s" s="11">
        <f>IF(AI2&gt;=C2,"Bonne semaine","Mauvaise semaine")</f>
        <v>12</v>
      </c>
      <c r="AT2" t="s" s="4">
        <v>13</v>
      </c>
      <c r="AU2" s="8">
        <f>SUMIF(C4:AG8,"&gt;0")</f>
        <v>8798</v>
      </c>
      <c r="AV2" t="s" s="4">
        <v>14</v>
      </c>
      <c r="AW2" s="12">
        <v>-5284</v>
      </c>
      <c r="AX2" t="s" s="4">
        <v>15</v>
      </c>
      <c r="AY2" s="9">
        <f>ROUND(AU2/(-AW2),2)</f>
        <v>1.67</v>
      </c>
    </row>
    <row r="3" ht="46" customHeight="1">
      <c r="B3" t="s" s="13">
        <v>16</v>
      </c>
      <c r="C3" t="s" s="4">
        <v>17</v>
      </c>
      <c r="D3" s="3">
        <v>200</v>
      </c>
      <c r="E3" s="3">
        <v>200</v>
      </c>
      <c r="F3" s="3"/>
      <c r="G3" s="3"/>
      <c r="H3" s="3">
        <v>500</v>
      </c>
      <c r="I3" s="14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6"/>
      <c r="AH3" t="s" s="2">
        <v>18</v>
      </c>
      <c r="AI3" s="17"/>
      <c r="AJ3" t="s" s="2">
        <v>19</v>
      </c>
      <c r="AK3" s="17"/>
      <c r="AL3" t="s" s="2">
        <v>20</v>
      </c>
      <c r="AM3" s="17"/>
      <c r="AN3" t="s" s="2">
        <v>21</v>
      </c>
      <c r="AO3" s="17"/>
      <c r="AP3" t="s" s="2">
        <v>22</v>
      </c>
      <c r="AQ3" s="18"/>
      <c r="AR3" t="s" s="2">
        <v>23</v>
      </c>
      <c r="AS3" s="17"/>
      <c r="AT3" t="s" s="4">
        <v>24</v>
      </c>
      <c r="AU3" s="19"/>
      <c r="AV3" t="s" s="4">
        <v>25</v>
      </c>
      <c r="AW3" s="17"/>
      <c r="AX3" t="s" s="4">
        <v>26</v>
      </c>
      <c r="AY3" t="s" s="20">
        <f>IF(AY2&gt;2,"Tu prends pas de risque c'est bien :)","Tu prends des risques !!!!!!!!!")</f>
        <v>27</v>
      </c>
    </row>
    <row r="4" ht="34" customHeight="1">
      <c r="B4" t="s" s="21">
        <v>28</v>
      </c>
      <c r="C4" s="22">
        <v>1</v>
      </c>
      <c r="D4" s="22">
        <v>10</v>
      </c>
      <c r="E4" s="22">
        <v>4</v>
      </c>
      <c r="F4" s="22">
        <v>100</v>
      </c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>
        <v>500</v>
      </c>
      <c r="AB4" s="22"/>
      <c r="AC4" s="22">
        <v>8000</v>
      </c>
      <c r="AD4" s="22"/>
      <c r="AE4" s="22">
        <v>85</v>
      </c>
      <c r="AF4" s="22">
        <v>50</v>
      </c>
      <c r="AG4" s="22">
        <v>-280</v>
      </c>
      <c r="AH4" s="23">
        <f>SUM(C4:AG4)</f>
        <v>8470</v>
      </c>
      <c r="AI4" s="24"/>
      <c r="AJ4" s="23">
        <f>COUNT(D4:AH4)</f>
        <v>9</v>
      </c>
      <c r="AK4" s="24"/>
      <c r="AL4" s="23">
        <f>LARGE(C4:AG4,1)</f>
        <v>8000</v>
      </c>
      <c r="AM4" s="24"/>
      <c r="AN4" s="23">
        <f>SMALL(C4:AG4,1)</f>
        <v>-280</v>
      </c>
      <c r="AO4" s="25"/>
      <c r="AP4" s="26">
        <f>STDEV(C4:AG4)</f>
        <v>2654.642887680207</v>
      </c>
      <c r="AQ4" s="27"/>
      <c r="AR4" t="s" s="28">
        <f>IF(AH4&gt;=D3,"Bonne journée  ","Mauvaise journée ")</f>
        <v>29</v>
      </c>
      <c r="AS4" s="25"/>
      <c r="AT4" s="23">
        <v>8750</v>
      </c>
      <c r="AU4" s="25"/>
      <c r="AV4" s="23">
        <v>-280</v>
      </c>
      <c r="AW4" s="25"/>
      <c r="AX4" s="23">
        <f>ROUND(AT4/(-AV4),2)</f>
        <v>31.25</v>
      </c>
      <c r="AY4" t="s" s="11">
        <f>IF(AX4&gt;2,"Tu prends pas de risque c'est bien :)","Tu prends des risques !!!!!!!!!")</f>
        <v>30</v>
      </c>
    </row>
    <row r="5" ht="34" customHeight="1">
      <c r="B5" t="s" s="21">
        <v>31</v>
      </c>
      <c r="C5" s="22">
        <v>20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>
        <v>2</v>
      </c>
      <c r="Y5" s="22"/>
      <c r="Z5" s="22"/>
      <c r="AA5" s="22"/>
      <c r="AB5" s="22"/>
      <c r="AC5" s="22"/>
      <c r="AD5" s="22"/>
      <c r="AE5" s="22"/>
      <c r="AF5" s="22">
        <v>-1</v>
      </c>
      <c r="AG5" s="22"/>
      <c r="AH5" s="23">
        <f>SUM(C5:AG5)</f>
        <v>21</v>
      </c>
      <c r="AI5" s="29"/>
      <c r="AJ5" s="23">
        <f>COUNT(C5:AG5)</f>
        <v>3</v>
      </c>
      <c r="AK5" s="29"/>
      <c r="AL5" s="23">
        <f>LARGE(C5:AG5,1)</f>
        <v>20</v>
      </c>
      <c r="AM5" s="29"/>
      <c r="AN5" s="23">
        <f>SMALL(C5:AG5,1)</f>
        <v>-1</v>
      </c>
      <c r="AO5" s="24"/>
      <c r="AP5" s="26">
        <f>STDEV(C5:AG5)</f>
        <v>11.35781669160055</v>
      </c>
      <c r="AQ5" s="27"/>
      <c r="AR5" t="s" s="28">
        <f>IF(AH5&gt;=E3,"Bonne journée  ","Mauvaise journée ")</f>
        <v>32</v>
      </c>
      <c r="AS5" s="30"/>
      <c r="AT5" s="23">
        <v>22</v>
      </c>
      <c r="AU5" s="30"/>
      <c r="AV5" s="23">
        <v>-1</v>
      </c>
      <c r="AW5" s="30"/>
      <c r="AX5" s="23">
        <f>ROUND(AT5/(-AV5),2)</f>
        <v>22</v>
      </c>
      <c r="AY5" t="s" s="11">
        <f>IF(AX5&gt;2,"Tu prends pas de risque c'est bien :)","Tu prends des risques !!!!!!!!!")</f>
        <v>30</v>
      </c>
    </row>
    <row r="6" ht="34" customHeight="1">
      <c r="B6" t="s" s="21">
        <v>33</v>
      </c>
      <c r="C6" s="22">
        <v>-1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>
        <v>1</v>
      </c>
      <c r="AD6" s="22">
        <v>8</v>
      </c>
      <c r="AE6" s="22"/>
      <c r="AF6" s="22"/>
      <c r="AG6" s="22"/>
      <c r="AH6" s="23">
        <f>SUM(C6:AG6)</f>
        <v>8</v>
      </c>
      <c r="AI6" s="29"/>
      <c r="AJ6" s="23">
        <f>COUNT(C6:AG6)</f>
        <v>3</v>
      </c>
      <c r="AK6" s="29"/>
      <c r="AL6" s="23">
        <f>LARGE(C6:AG6,1)</f>
        <v>8</v>
      </c>
      <c r="AM6" s="29"/>
      <c r="AN6" s="23">
        <f>SMALL(C6:AG6,1)</f>
        <v>-1</v>
      </c>
      <c r="AO6" s="24"/>
      <c r="AP6" s="26">
        <f>STDEV(C6:AG6)</f>
        <v>4.725815626252609</v>
      </c>
      <c r="AQ6" s="27"/>
      <c r="AR6" t="s" s="28">
        <f>IF(AH6&gt;=F3,"Bonne journée  ","Mauvaise journée ")</f>
        <v>29</v>
      </c>
      <c r="AS6" s="30"/>
      <c r="AT6" s="23">
        <v>9</v>
      </c>
      <c r="AU6" s="30"/>
      <c r="AV6" s="23">
        <v>-1</v>
      </c>
      <c r="AW6" s="30"/>
      <c r="AX6" s="23">
        <f>ROUND(AT6/(-AV6),2)</f>
        <v>9</v>
      </c>
      <c r="AY6" t="s" s="11">
        <f>IF(AX6&gt;2,"Tu prends pas de risque c'est bien :)","Tu prends des risques !!!!!!!!!")</f>
        <v>30</v>
      </c>
    </row>
    <row r="7" ht="34" customHeight="1">
      <c r="B7" t="s" s="21">
        <v>34</v>
      </c>
      <c r="C7" s="22">
        <v>-1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>
        <v>-5000</v>
      </c>
      <c r="AB7" s="22"/>
      <c r="AC7" s="22">
        <v>1</v>
      </c>
      <c r="AD7" s="22">
        <v>5</v>
      </c>
      <c r="AE7" s="22"/>
      <c r="AF7" s="22"/>
      <c r="AG7" s="22"/>
      <c r="AH7" s="23">
        <f>SUM(C7:AG7)</f>
        <v>-4995</v>
      </c>
      <c r="AI7" s="29"/>
      <c r="AJ7" s="23">
        <f>COUNT(C7:AG7)</f>
        <v>4</v>
      </c>
      <c r="AK7" s="29"/>
      <c r="AL7" s="23">
        <f>LARGE(C7:AG7,1)</f>
        <v>5</v>
      </c>
      <c r="AM7" s="29"/>
      <c r="AN7" s="23">
        <f>SMALL(C7:AG7,1)</f>
        <v>-5000</v>
      </c>
      <c r="AO7" s="24"/>
      <c r="AP7" s="26">
        <f>STDEV(C7:AG7)</f>
        <v>2500.834577362792</v>
      </c>
      <c r="AQ7" s="27"/>
      <c r="AR7" t="s" s="28">
        <f>IF(AH7&gt;=G3,"Bonne journée  ","Mauvaise journée ")</f>
        <v>32</v>
      </c>
      <c r="AS7" s="30"/>
      <c r="AT7" s="23">
        <v>6</v>
      </c>
      <c r="AU7" s="30"/>
      <c r="AV7" s="23">
        <v>-5001</v>
      </c>
      <c r="AW7" s="30"/>
      <c r="AX7" s="23">
        <f>ROUND(AT7/(-AV7),2)</f>
        <v>0</v>
      </c>
      <c r="AY7" t="s" s="11">
        <f>IF(AX7&gt;2,"Tu prends pas de risque c'est bien :)","Tu prends des risques !!!!!!!!!")</f>
        <v>27</v>
      </c>
    </row>
    <row r="8" ht="34" customHeight="1">
      <c r="B8" t="s" s="21">
        <v>35</v>
      </c>
      <c r="C8" s="22">
        <v>-1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>
        <v>1</v>
      </c>
      <c r="AD8" s="22">
        <v>10</v>
      </c>
      <c r="AE8" s="22"/>
      <c r="AF8" s="22"/>
      <c r="AG8" s="22"/>
      <c r="AH8" s="23">
        <f>SUM(C8:AG8)</f>
        <v>10</v>
      </c>
      <c r="AI8" s="31"/>
      <c r="AJ8" s="23">
        <f>COUNT(C8:AG8)</f>
        <v>3</v>
      </c>
      <c r="AK8" s="31"/>
      <c r="AL8" s="23">
        <f>LARGE(C8:AG8,1)</f>
        <v>10</v>
      </c>
      <c r="AM8" s="31"/>
      <c r="AN8" s="23">
        <f>SMALL(C8:AG8,1)</f>
        <v>-1</v>
      </c>
      <c r="AO8" s="32"/>
      <c r="AP8" s="26">
        <f>STDEV(C8:AG8)</f>
        <v>5.859465277082315</v>
      </c>
      <c r="AQ8" s="33"/>
      <c r="AR8" t="s" s="28">
        <f>IF(AH8&gt;=H3,"Bonne journée  ","Mauvaise journée ")</f>
        <v>32</v>
      </c>
      <c r="AS8" s="34"/>
      <c r="AT8" s="23">
        <v>11</v>
      </c>
      <c r="AU8" s="34"/>
      <c r="AV8" s="23">
        <v>-1</v>
      </c>
      <c r="AW8" s="34"/>
      <c r="AX8" s="23">
        <f>ROUND(AT8/(-AV8),2)</f>
        <v>11</v>
      </c>
      <c r="AY8" t="s" s="11">
        <f>IF(AX8&gt;2,"Tu prends pas de risque c'est bien :)","Tu prends des risques !!!!!!!!!")</f>
        <v>30</v>
      </c>
    </row>
    <row r="9" ht="22" customHeight="1">
      <c r="B9" s="35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7"/>
      <c r="AQ9" s="38"/>
      <c r="AR9" s="39"/>
      <c r="AS9" s="39"/>
      <c r="AT9" s="39"/>
      <c r="AU9" s="39"/>
      <c r="AV9" s="39"/>
      <c r="AW9" s="39"/>
      <c r="AX9" s="39"/>
      <c r="AY9" s="39"/>
    </row>
    <row r="10" ht="34" customHeight="1">
      <c r="B10" t="s" s="2">
        <v>0</v>
      </c>
      <c r="C10" s="3">
        <v>3000</v>
      </c>
      <c r="D10" t="s" s="4">
        <v>1</v>
      </c>
      <c r="E10" t="s" s="4">
        <v>2</v>
      </c>
      <c r="F10" t="s" s="4">
        <v>3</v>
      </c>
      <c r="G10" t="s" s="4">
        <v>4</v>
      </c>
      <c r="H10" t="s" s="4">
        <v>5</v>
      </c>
      <c r="I10" s="5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7"/>
      <c r="AH10" t="s" s="4">
        <v>6</v>
      </c>
      <c r="AI10" s="8">
        <f>SUM(AH12:AH16)</f>
        <v>2494</v>
      </c>
      <c r="AJ10" t="s" s="2">
        <v>7</v>
      </c>
      <c r="AK10" s="8">
        <f>SUM(AJ12:AJ16)</f>
        <v>20</v>
      </c>
      <c r="AL10" t="s" s="4">
        <v>8</v>
      </c>
      <c r="AM10" s="8">
        <f>LARGE(AL12:AL16,1)</f>
        <v>2000</v>
      </c>
      <c r="AN10" t="s" s="4">
        <v>9</v>
      </c>
      <c r="AO10" s="9">
        <f>SMALL(AN12:AN16,1)</f>
        <v>-280</v>
      </c>
      <c r="AP10" t="s" s="4">
        <v>10</v>
      </c>
      <c r="AQ10" s="40">
        <f>STDEV(C12:AG16)</f>
        <v>460.9738090516412</v>
      </c>
      <c r="AR10" t="s" s="4">
        <v>11</v>
      </c>
      <c r="AS10" t="s" s="11">
        <f>IF(AI10&gt;=C10,"Bonne semaine","Mauvaise semaine")</f>
        <v>36</v>
      </c>
      <c r="AT10" t="s" s="4">
        <v>13</v>
      </c>
      <c r="AU10" s="8">
        <f>SUMIF(C12:AG16,"&gt;0")</f>
        <v>2778</v>
      </c>
      <c r="AV10" t="s" s="4">
        <v>14</v>
      </c>
      <c r="AW10" s="12">
        <v>-284</v>
      </c>
      <c r="AX10" t="s" s="4">
        <v>15</v>
      </c>
      <c r="AY10" s="9">
        <f>ROUND(AU10/(-AW10),2)</f>
        <v>9.779999999999999</v>
      </c>
    </row>
    <row r="11" ht="46" customHeight="1">
      <c r="B11" t="s" s="13">
        <v>37</v>
      </c>
      <c r="C11" t="s" s="4">
        <v>17</v>
      </c>
      <c r="D11" s="3">
        <v>200</v>
      </c>
      <c r="E11" s="3">
        <v>200</v>
      </c>
      <c r="F11" s="3"/>
      <c r="G11" s="3"/>
      <c r="H11" s="3">
        <v>500</v>
      </c>
      <c r="I11" s="14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6"/>
      <c r="AH11" t="s" s="2">
        <v>18</v>
      </c>
      <c r="AI11" s="17"/>
      <c r="AJ11" t="s" s="2">
        <v>19</v>
      </c>
      <c r="AK11" s="17"/>
      <c r="AL11" t="s" s="2">
        <v>20</v>
      </c>
      <c r="AM11" s="17"/>
      <c r="AN11" t="s" s="2">
        <v>21</v>
      </c>
      <c r="AO11" s="17"/>
      <c r="AP11" t="s" s="2">
        <v>22</v>
      </c>
      <c r="AQ11" s="18"/>
      <c r="AR11" t="s" s="2">
        <v>23</v>
      </c>
      <c r="AS11" s="17"/>
      <c r="AT11" t="s" s="4">
        <v>24</v>
      </c>
      <c r="AU11" s="19"/>
      <c r="AV11" t="s" s="4">
        <v>25</v>
      </c>
      <c r="AW11" s="17"/>
      <c r="AX11" t="s" s="4">
        <v>26</v>
      </c>
      <c r="AY11" t="s" s="9">
        <f>IF(AY10&gt;2,"Tu prends pas de risque c'est bien :)","Tu prends des risques !!!!!!!!!")</f>
        <v>30</v>
      </c>
    </row>
    <row r="12" ht="34" customHeight="1">
      <c r="B12" t="s" s="21">
        <v>28</v>
      </c>
      <c r="C12" s="22">
        <v>1</v>
      </c>
      <c r="D12" s="22">
        <v>10</v>
      </c>
      <c r="E12" s="22">
        <v>4</v>
      </c>
      <c r="F12" s="22">
        <v>100</v>
      </c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>
        <v>500</v>
      </c>
      <c r="AB12" s="22"/>
      <c r="AC12" s="22"/>
      <c r="AD12" s="22"/>
      <c r="AE12" s="22">
        <v>85</v>
      </c>
      <c r="AF12" s="22">
        <v>50</v>
      </c>
      <c r="AG12" s="22">
        <v>-280</v>
      </c>
      <c r="AH12" s="23">
        <f>SUM(C12:AG12)</f>
        <v>470</v>
      </c>
      <c r="AI12" s="24"/>
      <c r="AJ12" s="23">
        <f>COUNT(D12:AH12)</f>
        <v>8</v>
      </c>
      <c r="AK12" s="24"/>
      <c r="AL12" s="23">
        <f>LARGE(C12:AG12,1)</f>
        <v>500</v>
      </c>
      <c r="AM12" s="24"/>
      <c r="AN12" s="23">
        <f>SMALL(C12:AG12,1)</f>
        <v>-280</v>
      </c>
      <c r="AO12" s="25"/>
      <c r="AP12" s="26">
        <f>STDEV(C12:AG12)</f>
        <v>214.0191913958052</v>
      </c>
      <c r="AQ12" s="27"/>
      <c r="AR12" t="s" s="28">
        <f>IF(AH12&gt;=D11,"Bonne journée  ","Mauvaise journée ")</f>
        <v>29</v>
      </c>
      <c r="AS12" s="25"/>
      <c r="AT12" s="23">
        <v>750</v>
      </c>
      <c r="AU12" s="25"/>
      <c r="AV12" s="23">
        <v>-280</v>
      </c>
      <c r="AW12" s="25"/>
      <c r="AX12" s="23">
        <f>ROUND(AT12/(-AV12),2)</f>
        <v>2.68</v>
      </c>
      <c r="AY12" t="s" s="11">
        <f>IF(AX12&gt;2,"Tu prends pas de risque c'est bien :)","Tu prends des risques !!!!!!!!!")</f>
        <v>30</v>
      </c>
    </row>
    <row r="13" ht="34" customHeight="1">
      <c r="B13" t="s" s="21">
        <v>31</v>
      </c>
      <c r="C13" s="22">
        <v>2000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>
        <v>2</v>
      </c>
      <c r="Y13" s="22"/>
      <c r="Z13" s="22"/>
      <c r="AA13" s="22"/>
      <c r="AB13" s="22"/>
      <c r="AC13" s="22"/>
      <c r="AD13" s="22"/>
      <c r="AE13" s="22"/>
      <c r="AF13" s="22">
        <v>-1</v>
      </c>
      <c r="AG13" s="22"/>
      <c r="AH13" s="23">
        <f>SUM(C13:AG13)</f>
        <v>2001</v>
      </c>
      <c r="AI13" s="29"/>
      <c r="AJ13" s="23">
        <f>COUNT(C13:AG13)</f>
        <v>3</v>
      </c>
      <c r="AK13" s="29"/>
      <c r="AL13" s="23">
        <f>LARGE(C13:AG13,1)</f>
        <v>2000</v>
      </c>
      <c r="AM13" s="29"/>
      <c r="AN13" s="23">
        <f>SMALL(C13:AG13,1)</f>
        <v>-1</v>
      </c>
      <c r="AO13" s="24"/>
      <c r="AP13" s="26">
        <f>STDEV(C13:AG13)</f>
        <v>1154.412837766455</v>
      </c>
      <c r="AQ13" s="27"/>
      <c r="AR13" t="s" s="28">
        <f>IF(AH13&gt;=E11,"Bonne journée  ","Mauvaise journée ")</f>
        <v>29</v>
      </c>
      <c r="AS13" s="30"/>
      <c r="AT13" s="23">
        <v>2002</v>
      </c>
      <c r="AU13" s="30"/>
      <c r="AV13" s="23">
        <v>-1</v>
      </c>
      <c r="AW13" s="30"/>
      <c r="AX13" s="23">
        <f>ROUND(AT13/(-AV13),2)</f>
        <v>2002</v>
      </c>
      <c r="AY13" t="s" s="41">
        <f>IF(AX13&gt;2,"Tu prends pas de risque c'est bien :)","Tu prends des risques !!!!!!!!!")</f>
        <v>30</v>
      </c>
    </row>
    <row r="14" ht="34" customHeight="1">
      <c r="B14" t="s" s="21">
        <v>33</v>
      </c>
      <c r="C14" s="22">
        <v>-1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>
        <v>1</v>
      </c>
      <c r="AD14" s="22">
        <v>8</v>
      </c>
      <c r="AE14" s="22"/>
      <c r="AF14" s="22"/>
      <c r="AG14" s="22"/>
      <c r="AH14" s="23">
        <f>SUM(C14:AG14)</f>
        <v>8</v>
      </c>
      <c r="AI14" s="29"/>
      <c r="AJ14" s="23">
        <f>COUNT(C14:AG14)</f>
        <v>3</v>
      </c>
      <c r="AK14" s="29"/>
      <c r="AL14" s="23">
        <f>LARGE(C14:AG14,1)</f>
        <v>8</v>
      </c>
      <c r="AM14" s="29"/>
      <c r="AN14" s="23">
        <f>SMALL(C14:AG14,1)</f>
        <v>-1</v>
      </c>
      <c r="AO14" s="24"/>
      <c r="AP14" s="26">
        <f>STDEV(C14:AG14)</f>
        <v>4.725815626252609</v>
      </c>
      <c r="AQ14" s="27"/>
      <c r="AR14" t="s" s="28">
        <f>IF(AH14&gt;=F11,"Bonne journée  ","Mauvaise journée ")</f>
        <v>29</v>
      </c>
      <c r="AS14" s="30"/>
      <c r="AT14" s="23">
        <v>9</v>
      </c>
      <c r="AU14" s="30"/>
      <c r="AV14" s="23">
        <v>-1</v>
      </c>
      <c r="AW14" s="30"/>
      <c r="AX14" s="23">
        <f>ROUND(AT14/(-AV14),2)</f>
        <v>9</v>
      </c>
      <c r="AY14" t="s" s="42">
        <f>IF(AX14&gt;2,"Tu prends pas de risque c'est bien :)","Tu prends des risques !!!!!!!!!")</f>
        <v>30</v>
      </c>
    </row>
    <row r="15" ht="34" customHeight="1">
      <c r="B15" t="s" s="21">
        <v>34</v>
      </c>
      <c r="C15" s="22">
        <v>-1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>
        <v>1</v>
      </c>
      <c r="AD15" s="22">
        <v>5</v>
      </c>
      <c r="AE15" s="22"/>
      <c r="AF15" s="22"/>
      <c r="AG15" s="22"/>
      <c r="AH15" s="23">
        <f>SUM(C15:AG15)</f>
        <v>5</v>
      </c>
      <c r="AI15" s="29"/>
      <c r="AJ15" s="23">
        <f>COUNT(C15:AG15)</f>
        <v>3</v>
      </c>
      <c r="AK15" s="29"/>
      <c r="AL15" s="23">
        <f>LARGE(C15:AG15,1)</f>
        <v>5</v>
      </c>
      <c r="AM15" s="29"/>
      <c r="AN15" s="23">
        <f>SMALL(C15:AG15,1)</f>
        <v>-1</v>
      </c>
      <c r="AO15" s="24"/>
      <c r="AP15" s="26">
        <f>STDEV(C15:AG15)</f>
        <v>3.055050463303893</v>
      </c>
      <c r="AQ15" s="27"/>
      <c r="AR15" t="s" s="28">
        <f>IF(AH15&gt;=G11,"Bonne journée  ","Mauvaise journée ")</f>
        <v>29</v>
      </c>
      <c r="AS15" s="30"/>
      <c r="AT15" s="23">
        <v>6</v>
      </c>
      <c r="AU15" s="30"/>
      <c r="AV15" s="23">
        <v>-1</v>
      </c>
      <c r="AW15" s="30"/>
      <c r="AX15" s="23">
        <f>ROUND(AT15/(-AV15),2)</f>
        <v>6</v>
      </c>
      <c r="AY15" t="s" s="42">
        <f>IF(AX15&gt;2,"Tu prends pas de risque c'est bien :)","Tu prends des risques !!!!!!!!!")</f>
        <v>30</v>
      </c>
    </row>
    <row r="16" ht="34" customHeight="1">
      <c r="B16" t="s" s="21">
        <v>35</v>
      </c>
      <c r="C16" s="22">
        <v>-1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>
        <v>1</v>
      </c>
      <c r="AD16" s="22">
        <v>10</v>
      </c>
      <c r="AE16" s="22"/>
      <c r="AF16" s="22"/>
      <c r="AG16" s="22"/>
      <c r="AH16" s="23">
        <f>SUM(C16:AG16)</f>
        <v>10</v>
      </c>
      <c r="AI16" s="31"/>
      <c r="AJ16" s="23">
        <f>COUNT(C16:AG16)</f>
        <v>3</v>
      </c>
      <c r="AK16" s="31"/>
      <c r="AL16" s="23">
        <f>LARGE(C16:AG16,1)</f>
        <v>10</v>
      </c>
      <c r="AM16" s="31"/>
      <c r="AN16" s="23">
        <f>SMALL(C16:AG16,1)</f>
        <v>-1</v>
      </c>
      <c r="AO16" s="32"/>
      <c r="AP16" s="26">
        <f>STDEV(C16:AG16)</f>
        <v>5.859465277082315</v>
      </c>
      <c r="AQ16" s="33"/>
      <c r="AR16" t="s" s="28">
        <f>IF(AH16&gt;=H11,"Bonne journée  ","Mauvaise journée ")</f>
        <v>32</v>
      </c>
      <c r="AS16" s="34"/>
      <c r="AT16" s="23">
        <v>11</v>
      </c>
      <c r="AU16" s="34"/>
      <c r="AV16" s="23">
        <v>-1</v>
      </c>
      <c r="AW16" s="34"/>
      <c r="AX16" s="23">
        <f>ROUND(AT16/(-AV16),2)</f>
        <v>11</v>
      </c>
      <c r="AY16" t="s" s="43">
        <f>IF(AX16&gt;2,"Tu prends pas de risque c'est bien :)","Tu prends des risques !!!!!!!!!")</f>
        <v>30</v>
      </c>
    </row>
    <row r="17" ht="22" customHeight="1">
      <c r="B17" s="44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7"/>
      <c r="AQ17" s="38"/>
      <c r="AR17" s="39"/>
      <c r="AS17" s="39"/>
      <c r="AT17" s="39"/>
      <c r="AU17" s="39"/>
      <c r="AV17" s="39"/>
      <c r="AW17" s="39"/>
      <c r="AX17" s="39"/>
      <c r="AY17" s="45"/>
    </row>
    <row r="18" ht="34" customHeight="1">
      <c r="B18" t="s" s="2">
        <v>0</v>
      </c>
      <c r="C18" s="3">
        <v>3000</v>
      </c>
      <c r="D18" t="s" s="4">
        <v>1</v>
      </c>
      <c r="E18" t="s" s="4">
        <v>2</v>
      </c>
      <c r="F18" t="s" s="4">
        <v>3</v>
      </c>
      <c r="G18" t="s" s="4">
        <v>4</v>
      </c>
      <c r="H18" t="s" s="4">
        <v>5</v>
      </c>
      <c r="I18" s="5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7"/>
      <c r="AH18" t="s" s="4">
        <v>6</v>
      </c>
      <c r="AI18" s="8">
        <f>SUM(AH20:AH24)</f>
        <v>1014</v>
      </c>
      <c r="AJ18" t="s" s="2">
        <v>7</v>
      </c>
      <c r="AK18" s="8">
        <f>SUM(AJ20:AJ24)</f>
        <v>20</v>
      </c>
      <c r="AL18" t="s" s="4">
        <v>8</v>
      </c>
      <c r="AM18" s="8">
        <f>LARGE(AL20:AL24,1)</f>
        <v>1000</v>
      </c>
      <c r="AN18" t="s" s="4">
        <v>9</v>
      </c>
      <c r="AO18" s="9">
        <f>SMALL(AN20:AN24,1)</f>
        <v>-280</v>
      </c>
      <c r="AP18" t="s" s="4">
        <v>10</v>
      </c>
      <c r="AQ18" s="40">
        <f>STDEV(C20:AG24)</f>
        <v>234.7935487323188</v>
      </c>
      <c r="AR18" t="s" s="4">
        <v>11</v>
      </c>
      <c r="AS18" t="s" s="11">
        <f>IF(AI18&gt;=C18,"Bonne semaine","Mauvaise semaine")</f>
        <v>36</v>
      </c>
      <c r="AT18" t="s" s="4">
        <v>13</v>
      </c>
      <c r="AU18" s="8">
        <f>SUMIF(C20:AG24,"&gt;0")</f>
        <v>1298</v>
      </c>
      <c r="AV18" t="s" s="4">
        <v>14</v>
      </c>
      <c r="AW18" s="12">
        <v>-284</v>
      </c>
      <c r="AX18" t="s" s="4">
        <v>15</v>
      </c>
      <c r="AY18" s="9">
        <f>ROUND(AU18/(-AW18),2)</f>
        <v>4.57</v>
      </c>
    </row>
    <row r="19" ht="46" customHeight="1">
      <c r="B19" t="s" s="13">
        <v>38</v>
      </c>
      <c r="C19" t="s" s="4">
        <v>17</v>
      </c>
      <c r="D19" s="3">
        <v>200</v>
      </c>
      <c r="E19" s="3">
        <v>200</v>
      </c>
      <c r="F19" s="3"/>
      <c r="G19" s="3"/>
      <c r="H19" s="3">
        <v>500</v>
      </c>
      <c r="I19" s="14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6"/>
      <c r="AH19" t="s" s="2">
        <v>18</v>
      </c>
      <c r="AI19" s="17"/>
      <c r="AJ19" t="s" s="2">
        <v>19</v>
      </c>
      <c r="AK19" s="17"/>
      <c r="AL19" t="s" s="2">
        <v>20</v>
      </c>
      <c r="AM19" s="17"/>
      <c r="AN19" t="s" s="2">
        <v>21</v>
      </c>
      <c r="AO19" s="17"/>
      <c r="AP19" t="s" s="2">
        <v>22</v>
      </c>
      <c r="AQ19" s="18"/>
      <c r="AR19" t="s" s="2">
        <v>23</v>
      </c>
      <c r="AS19" s="17"/>
      <c r="AT19" t="s" s="4">
        <v>24</v>
      </c>
      <c r="AU19" s="19"/>
      <c r="AV19" t="s" s="4">
        <v>25</v>
      </c>
      <c r="AW19" s="17"/>
      <c r="AX19" t="s" s="4">
        <v>26</v>
      </c>
      <c r="AY19" t="s" s="9">
        <f>IF(AY18&gt;2,"Tu prends pas de risque c'est bien :)","Tu prends des risques !!!!!!!!!")</f>
        <v>30</v>
      </c>
    </row>
    <row r="20" ht="34" customHeight="1">
      <c r="B20" t="s" s="21">
        <v>28</v>
      </c>
      <c r="C20" s="22">
        <v>1</v>
      </c>
      <c r="D20" s="22">
        <v>10</v>
      </c>
      <c r="E20" s="22">
        <v>4</v>
      </c>
      <c r="F20" s="22">
        <v>100</v>
      </c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>
        <v>1000</v>
      </c>
      <c r="AB20" s="22"/>
      <c r="AC20" s="22"/>
      <c r="AD20" s="22"/>
      <c r="AE20" s="22">
        <v>85</v>
      </c>
      <c r="AF20" s="22">
        <v>50</v>
      </c>
      <c r="AG20" s="22">
        <v>-280</v>
      </c>
      <c r="AH20" s="23">
        <f>SUM(C20:AG20)</f>
        <v>970</v>
      </c>
      <c r="AI20" s="24"/>
      <c r="AJ20" s="23">
        <f>COUNT(D20:AH20)</f>
        <v>8</v>
      </c>
      <c r="AK20" s="24"/>
      <c r="AL20" s="23">
        <f>LARGE(C20:AG20,1)</f>
        <v>1000</v>
      </c>
      <c r="AM20" s="24"/>
      <c r="AN20" s="23">
        <f>SMALL(C20:AG20,1)</f>
        <v>-280</v>
      </c>
      <c r="AO20" s="25"/>
      <c r="AP20" s="26">
        <f>STDEV(C20:AG20)</f>
        <v>374.2858914939603</v>
      </c>
      <c r="AQ20" s="27"/>
      <c r="AR20" t="s" s="28">
        <f>IF(AH20&gt;=D19,"Bonne journée  ","Mauvaise journée ")</f>
        <v>29</v>
      </c>
      <c r="AS20" s="25"/>
      <c r="AT20" s="23">
        <v>1250</v>
      </c>
      <c r="AU20" s="25"/>
      <c r="AV20" s="23">
        <v>-280</v>
      </c>
      <c r="AW20" s="25"/>
      <c r="AX20" s="23">
        <f>ROUND(AT20/(-AV20),2)</f>
        <v>4.46</v>
      </c>
      <c r="AY20" t="s" s="11">
        <f>IF(AX20&gt;2,"Tu prends pas de risque c'est bien :)","Tu prends des risques !!!!!!!!!")</f>
        <v>30</v>
      </c>
    </row>
    <row r="21" ht="34" customHeight="1">
      <c r="B21" t="s" s="21">
        <v>31</v>
      </c>
      <c r="C21" s="22">
        <v>20</v>
      </c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>
        <v>2</v>
      </c>
      <c r="Y21" s="22"/>
      <c r="Z21" s="22"/>
      <c r="AA21" s="22"/>
      <c r="AB21" s="22"/>
      <c r="AC21" s="22"/>
      <c r="AD21" s="22"/>
      <c r="AE21" s="22"/>
      <c r="AF21" s="22">
        <v>-1</v>
      </c>
      <c r="AG21" s="22"/>
      <c r="AH21" s="23">
        <f>SUM(C21:AG21)</f>
        <v>21</v>
      </c>
      <c r="AI21" s="29"/>
      <c r="AJ21" s="23">
        <f>COUNT(C21:AG21)</f>
        <v>3</v>
      </c>
      <c r="AK21" s="29"/>
      <c r="AL21" s="23">
        <f>LARGE(C21:AG21,1)</f>
        <v>20</v>
      </c>
      <c r="AM21" s="29"/>
      <c r="AN21" s="23">
        <f>SMALL(C21:AG21,1)</f>
        <v>-1</v>
      </c>
      <c r="AO21" s="24"/>
      <c r="AP21" s="26">
        <f>STDEV(C21:AG21)</f>
        <v>11.35781669160055</v>
      </c>
      <c r="AQ21" s="27"/>
      <c r="AR21" t="s" s="28">
        <f>IF(AH21&gt;=E19,"Bonne journée  ","Mauvaise journée ")</f>
        <v>32</v>
      </c>
      <c r="AS21" s="30"/>
      <c r="AT21" s="23">
        <v>22</v>
      </c>
      <c r="AU21" s="30"/>
      <c r="AV21" s="23">
        <v>-1</v>
      </c>
      <c r="AW21" s="30"/>
      <c r="AX21" s="23">
        <f>ROUND(AT21/(-AV21),2)</f>
        <v>22</v>
      </c>
      <c r="AY21" t="s" s="41">
        <f>IF(AX21&gt;2,"Tu prends pas de risque c'est bien :)","Tu prends des risques !!!!!!!!!")</f>
        <v>30</v>
      </c>
    </row>
    <row r="22" ht="34" customHeight="1">
      <c r="B22" t="s" s="21">
        <v>33</v>
      </c>
      <c r="C22" s="22">
        <v>-1</v>
      </c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>
        <v>1</v>
      </c>
      <c r="AD22" s="22">
        <v>8</v>
      </c>
      <c r="AE22" s="22"/>
      <c r="AF22" s="22"/>
      <c r="AG22" s="22"/>
      <c r="AH22" s="23">
        <f>SUM(C22:AG22)</f>
        <v>8</v>
      </c>
      <c r="AI22" s="29"/>
      <c r="AJ22" s="23">
        <f>COUNT(C22:AG22)</f>
        <v>3</v>
      </c>
      <c r="AK22" s="29"/>
      <c r="AL22" s="23">
        <f>LARGE(C22:AG22,1)</f>
        <v>8</v>
      </c>
      <c r="AM22" s="29"/>
      <c r="AN22" s="23">
        <f>SMALL(C22:AG22,1)</f>
        <v>-1</v>
      </c>
      <c r="AO22" s="24"/>
      <c r="AP22" s="26">
        <f>STDEV(C22:AG22)</f>
        <v>4.725815626252609</v>
      </c>
      <c r="AQ22" s="27"/>
      <c r="AR22" t="s" s="28">
        <f>IF(AH22&gt;=F19,"Bonne journée  ","Mauvaise journée ")</f>
        <v>29</v>
      </c>
      <c r="AS22" s="30"/>
      <c r="AT22" s="23">
        <v>9</v>
      </c>
      <c r="AU22" s="30"/>
      <c r="AV22" s="23">
        <v>-1</v>
      </c>
      <c r="AW22" s="30"/>
      <c r="AX22" s="23">
        <f>ROUND(AT22/(-AV22),2)</f>
        <v>9</v>
      </c>
      <c r="AY22" t="s" s="42">
        <f>IF(AX22&gt;2,"Tu prends pas de risque c'est bien :)","Tu prends des risques !!!!!!!!!")</f>
        <v>30</v>
      </c>
    </row>
    <row r="23" ht="34" customHeight="1">
      <c r="B23" t="s" s="21">
        <v>34</v>
      </c>
      <c r="C23" s="22">
        <v>-1</v>
      </c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>
        <v>1</v>
      </c>
      <c r="AD23" s="22">
        <v>5</v>
      </c>
      <c r="AE23" s="22"/>
      <c r="AF23" s="22"/>
      <c r="AG23" s="22"/>
      <c r="AH23" s="23">
        <f>SUM(C23:AG23)</f>
        <v>5</v>
      </c>
      <c r="AI23" s="29"/>
      <c r="AJ23" s="23">
        <f>COUNT(C23:AG23)</f>
        <v>3</v>
      </c>
      <c r="AK23" s="29"/>
      <c r="AL23" s="23">
        <f>LARGE(C23:AG23,1)</f>
        <v>5</v>
      </c>
      <c r="AM23" s="29"/>
      <c r="AN23" s="23">
        <f>SMALL(C23:AG23,1)</f>
        <v>-1</v>
      </c>
      <c r="AO23" s="24"/>
      <c r="AP23" s="26">
        <f>STDEV(C23:AG23)</f>
        <v>3.055050463303893</v>
      </c>
      <c r="AQ23" s="27"/>
      <c r="AR23" t="s" s="28">
        <f>IF(AH23&gt;=G19,"Bonne journée  ","Mauvaise journée ")</f>
        <v>29</v>
      </c>
      <c r="AS23" s="30"/>
      <c r="AT23" s="23">
        <v>6</v>
      </c>
      <c r="AU23" s="30"/>
      <c r="AV23" s="23">
        <v>-1</v>
      </c>
      <c r="AW23" s="30"/>
      <c r="AX23" s="23">
        <f>ROUND(AT23/(-AV23),2)</f>
        <v>6</v>
      </c>
      <c r="AY23" t="s" s="42">
        <f>IF(AX23&gt;2,"Tu prends pas de risque c'est bien :)","Tu prends des risques !!!!!!!!!")</f>
        <v>30</v>
      </c>
    </row>
    <row r="24" ht="34" customHeight="1">
      <c r="B24" t="s" s="21">
        <v>35</v>
      </c>
      <c r="C24" s="22">
        <v>-1</v>
      </c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>
        <v>1</v>
      </c>
      <c r="AD24" s="22">
        <v>10</v>
      </c>
      <c r="AE24" s="22"/>
      <c r="AF24" s="22"/>
      <c r="AG24" s="22"/>
      <c r="AH24" s="23">
        <f>SUM(C24:AG24)</f>
        <v>10</v>
      </c>
      <c r="AI24" s="31"/>
      <c r="AJ24" s="23">
        <f>COUNT(C24:AG24)</f>
        <v>3</v>
      </c>
      <c r="AK24" s="31"/>
      <c r="AL24" s="23">
        <f>LARGE(C24:AG24,1)</f>
        <v>10</v>
      </c>
      <c r="AM24" s="31"/>
      <c r="AN24" s="23">
        <f>SMALL(C24:AG24,1)</f>
        <v>-1</v>
      </c>
      <c r="AO24" s="32"/>
      <c r="AP24" s="26">
        <f>STDEV(C24:AG24)</f>
        <v>5.859465277082315</v>
      </c>
      <c r="AQ24" s="33"/>
      <c r="AR24" t="s" s="28">
        <f>IF(AH24&gt;=H19,"Bonne journée  ","Mauvaise journée ")</f>
        <v>32</v>
      </c>
      <c r="AS24" s="34"/>
      <c r="AT24" s="23">
        <v>11</v>
      </c>
      <c r="AU24" s="34"/>
      <c r="AV24" s="23">
        <v>-1</v>
      </c>
      <c r="AW24" s="34"/>
      <c r="AX24" s="23">
        <f>ROUND(AT24/(-AV24),2)</f>
        <v>11</v>
      </c>
      <c r="AY24" t="s" s="43">
        <f>IF(AX24&gt;2,"Tu prends pas de risque c'est bien :)","Tu prends des risques !!!!!!!!!")</f>
        <v>30</v>
      </c>
    </row>
    <row r="25" ht="22" customHeight="1">
      <c r="B25" s="35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36"/>
      <c r="AO25" s="36"/>
      <c r="AP25" s="37"/>
      <c r="AQ25" s="38"/>
      <c r="AR25" s="39"/>
      <c r="AS25" s="39"/>
      <c r="AT25" s="39"/>
      <c r="AU25" s="39"/>
      <c r="AV25" s="39"/>
      <c r="AW25" s="39"/>
      <c r="AX25" s="39"/>
      <c r="AY25" s="39"/>
    </row>
    <row r="26" ht="34" customHeight="1">
      <c r="B26" t="s" s="2">
        <v>0</v>
      </c>
      <c r="C26" s="3">
        <v>3000</v>
      </c>
      <c r="D26" t="s" s="4">
        <v>1</v>
      </c>
      <c r="E26" t="s" s="4">
        <v>2</v>
      </c>
      <c r="F26" t="s" s="4">
        <v>3</v>
      </c>
      <c r="G26" t="s" s="4">
        <v>4</v>
      </c>
      <c r="H26" t="s" s="4">
        <v>5</v>
      </c>
      <c r="I26" s="5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7"/>
      <c r="AH26" t="s" s="4">
        <v>6</v>
      </c>
      <c r="AI26" s="8">
        <f>SUM(AH28:AH32)</f>
        <v>5220</v>
      </c>
      <c r="AJ26" t="s" s="2">
        <v>7</v>
      </c>
      <c r="AK26" s="8">
        <f>SUM(AJ28:AJ32)</f>
        <v>25</v>
      </c>
      <c r="AL26" t="s" s="4">
        <v>8</v>
      </c>
      <c r="AM26" s="8">
        <f>LARGE(AL28:AL32,1)</f>
        <v>5000</v>
      </c>
      <c r="AN26" t="s" s="4">
        <v>9</v>
      </c>
      <c r="AO26" s="9">
        <f>SMALL(AN28:AN32,1)</f>
        <v>-800</v>
      </c>
      <c r="AP26" t="s" s="4">
        <v>10</v>
      </c>
      <c r="AQ26" s="40">
        <f>STDEV(C28:AG32)</f>
        <v>1023.656151579556</v>
      </c>
      <c r="AR26" t="s" s="4">
        <v>11</v>
      </c>
      <c r="AS26" t="s" s="11">
        <f>IF(AI26&gt;=C26,"Bonne semaine","Mauvaise semaine")</f>
        <v>12</v>
      </c>
      <c r="AT26" t="s" s="4">
        <v>13</v>
      </c>
      <c r="AU26" s="8">
        <f>SUMIF(C28:AG32,"&gt;0")</f>
        <v>6304</v>
      </c>
      <c r="AV26" t="s" s="4">
        <v>14</v>
      </c>
      <c r="AW26" s="12">
        <v>-1084</v>
      </c>
      <c r="AX26" t="s" s="4">
        <v>15</v>
      </c>
      <c r="AY26" s="9">
        <f>ROUND(AU26/(-AW26),2)</f>
        <v>5.82</v>
      </c>
    </row>
    <row r="27" ht="46" customHeight="1">
      <c r="B27" t="s" s="13">
        <v>39</v>
      </c>
      <c r="C27" t="s" s="4">
        <v>17</v>
      </c>
      <c r="D27" s="3">
        <v>200</v>
      </c>
      <c r="E27" s="3">
        <v>200</v>
      </c>
      <c r="F27" s="3">
        <v>200</v>
      </c>
      <c r="G27" s="3">
        <v>200</v>
      </c>
      <c r="H27" s="3">
        <v>200</v>
      </c>
      <c r="I27" s="14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6"/>
      <c r="AH27" t="s" s="2">
        <v>18</v>
      </c>
      <c r="AI27" s="17"/>
      <c r="AJ27" t="s" s="2">
        <v>19</v>
      </c>
      <c r="AK27" s="17"/>
      <c r="AL27" t="s" s="2">
        <v>20</v>
      </c>
      <c r="AM27" s="17"/>
      <c r="AN27" t="s" s="2">
        <v>21</v>
      </c>
      <c r="AO27" s="17"/>
      <c r="AP27" t="s" s="2">
        <v>22</v>
      </c>
      <c r="AQ27" s="18"/>
      <c r="AR27" t="s" s="2">
        <v>23</v>
      </c>
      <c r="AS27" s="17"/>
      <c r="AT27" t="s" s="4">
        <v>24</v>
      </c>
      <c r="AU27" s="19"/>
      <c r="AV27" t="s" s="4">
        <v>25</v>
      </c>
      <c r="AW27" s="17"/>
      <c r="AX27" t="s" s="4">
        <v>26</v>
      </c>
      <c r="AY27" t="s" s="9">
        <f>IF(AY26&gt;2,"Tu prends pas de risque c'est bien :)","Tu prends des risques !!!!!!!!!")</f>
        <v>30</v>
      </c>
    </row>
    <row r="28" ht="34" customHeight="1">
      <c r="B28" t="s" s="21">
        <v>28</v>
      </c>
      <c r="C28" s="22">
        <v>1</v>
      </c>
      <c r="D28" s="22">
        <v>10</v>
      </c>
      <c r="E28" s="22">
        <v>4</v>
      </c>
      <c r="F28" s="22">
        <v>100</v>
      </c>
      <c r="G28" s="22">
        <v>500</v>
      </c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>
        <v>500</v>
      </c>
      <c r="AB28" s="22"/>
      <c r="AC28" s="22"/>
      <c r="AD28" s="22"/>
      <c r="AE28" s="22">
        <v>85</v>
      </c>
      <c r="AF28" s="22">
        <v>50</v>
      </c>
      <c r="AG28" s="22">
        <v>-280</v>
      </c>
      <c r="AH28" s="23">
        <f>SUM(C28:AG28)</f>
        <v>970</v>
      </c>
      <c r="AI28" s="24"/>
      <c r="AJ28" s="23">
        <f>COUNT(D28:AH28)</f>
        <v>9</v>
      </c>
      <c r="AK28" s="24"/>
      <c r="AL28" s="23">
        <f>LARGE(C28:AG28,1)</f>
        <v>500</v>
      </c>
      <c r="AM28" s="24"/>
      <c r="AN28" s="23">
        <f>SMALL(C28:AG28,1)</f>
        <v>-280</v>
      </c>
      <c r="AO28" s="25"/>
      <c r="AP28" s="26">
        <f>STDEV(C28:AG28)</f>
        <v>248.4193922471522</v>
      </c>
      <c r="AQ28" s="27"/>
      <c r="AR28" t="s" s="28">
        <f>IF(AH28&gt;=D27,"Bonne journée  ","Mauvaise journée ")</f>
        <v>29</v>
      </c>
      <c r="AS28" s="25"/>
      <c r="AT28" s="23">
        <v>1250</v>
      </c>
      <c r="AU28" s="25"/>
      <c r="AV28" s="23">
        <v>-280</v>
      </c>
      <c r="AW28" s="25"/>
      <c r="AX28" s="23">
        <f>ROUND(AT28/(-AV28),2)</f>
        <v>4.46</v>
      </c>
      <c r="AY28" t="s" s="11">
        <f>IF(AX28&gt;2,"Tu prends pas de risque c'est bien :)","Tu prends des risques !!!!!!!!!")</f>
        <v>30</v>
      </c>
    </row>
    <row r="29" ht="34" customHeight="1">
      <c r="B29" t="s" s="21">
        <v>31</v>
      </c>
      <c r="C29" s="22">
        <v>20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>
        <v>5000</v>
      </c>
      <c r="U29" s="22"/>
      <c r="V29" s="22"/>
      <c r="W29" s="22"/>
      <c r="X29" s="22">
        <v>2</v>
      </c>
      <c r="Y29" s="22"/>
      <c r="Z29" s="22"/>
      <c r="AA29" s="22"/>
      <c r="AB29" s="22"/>
      <c r="AC29" s="22"/>
      <c r="AD29" s="22"/>
      <c r="AE29" s="22"/>
      <c r="AF29" s="22">
        <v>-1</v>
      </c>
      <c r="AG29" s="22"/>
      <c r="AH29" s="23">
        <f>SUM(C29:AG29)</f>
        <v>5021</v>
      </c>
      <c r="AI29" s="29"/>
      <c r="AJ29" s="23">
        <f>COUNT(C29:AG29)</f>
        <v>4</v>
      </c>
      <c r="AK29" s="29"/>
      <c r="AL29" s="23">
        <f>LARGE(C29:AG29,1)</f>
        <v>5000</v>
      </c>
      <c r="AM29" s="29"/>
      <c r="AN29" s="23">
        <f>SMALL(C29:AG29,1)</f>
        <v>-1</v>
      </c>
      <c r="AO29" s="24"/>
      <c r="AP29" s="26">
        <f>STDEV(C29:AG29)</f>
        <v>2496.517224054342</v>
      </c>
      <c r="AQ29" s="27"/>
      <c r="AR29" t="s" s="28">
        <f>IF(AH29&gt;=E27,"Bonne journée  ","Mauvaise journée ")</f>
        <v>29</v>
      </c>
      <c r="AS29" s="30"/>
      <c r="AT29" s="23">
        <v>5022</v>
      </c>
      <c r="AU29" s="30"/>
      <c r="AV29" s="23">
        <v>-1</v>
      </c>
      <c r="AW29" s="30"/>
      <c r="AX29" s="23">
        <f>ROUND(AT29/(-AV29),2)</f>
        <v>5022</v>
      </c>
      <c r="AY29" t="s" s="41">
        <f>IF(AX29&gt;2,"Tu prends pas de risque c'est bien :)","Tu prends des risques !!!!!!!!!")</f>
        <v>30</v>
      </c>
    </row>
    <row r="30" ht="34" customHeight="1">
      <c r="B30" t="s" s="21">
        <v>33</v>
      </c>
      <c r="C30" s="22">
        <v>-1</v>
      </c>
      <c r="D30" s="22">
        <v>4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>
        <f>-800</f>
        <v>-800</v>
      </c>
      <c r="Y30" s="22"/>
      <c r="Z30" s="22"/>
      <c r="AA30" s="22"/>
      <c r="AB30" s="22"/>
      <c r="AC30" s="22">
        <v>1</v>
      </c>
      <c r="AD30" s="22">
        <v>8</v>
      </c>
      <c r="AE30" s="22"/>
      <c r="AF30" s="22"/>
      <c r="AG30" s="22"/>
      <c r="AH30" s="23">
        <f>SUM(C30:AG30)</f>
        <v>-788</v>
      </c>
      <c r="AI30" s="29"/>
      <c r="AJ30" s="23">
        <f>COUNT(C30:AG30)</f>
        <v>5</v>
      </c>
      <c r="AK30" s="29"/>
      <c r="AL30" s="23">
        <f>LARGE(C30:AG30,1)</f>
        <v>8</v>
      </c>
      <c r="AM30" s="29"/>
      <c r="AN30" s="23">
        <f>SMALL(C30:AG30,1)</f>
        <v>-800</v>
      </c>
      <c r="AO30" s="24"/>
      <c r="AP30" s="26">
        <f>STDEV(C30:AG30)</f>
        <v>359.1285285242597</v>
      </c>
      <c r="AQ30" s="27"/>
      <c r="AR30" t="s" s="28">
        <f>IF(AH30&gt;=F27,"Bonne journée  ","Mauvaise journée ")</f>
        <v>32</v>
      </c>
      <c r="AS30" s="30"/>
      <c r="AT30" s="23">
        <v>13</v>
      </c>
      <c r="AU30" s="30"/>
      <c r="AV30" s="23">
        <v>-801</v>
      </c>
      <c r="AW30" s="30"/>
      <c r="AX30" s="23">
        <f>ROUND(AT30/(-AV30),2)</f>
        <v>0.02</v>
      </c>
      <c r="AY30" t="s" s="42">
        <f>IF(AX30&gt;2,"Tu prends pas de risque c'est bien :)","Tu prends des risques !!!!!!!!!")</f>
        <v>27</v>
      </c>
    </row>
    <row r="31" ht="34" customHeight="1">
      <c r="B31" t="s" s="21">
        <v>34</v>
      </c>
      <c r="C31" s="22">
        <v>-1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>
        <v>1</v>
      </c>
      <c r="AD31" s="22">
        <v>5</v>
      </c>
      <c r="AE31" s="22"/>
      <c r="AF31" s="22"/>
      <c r="AG31" s="22"/>
      <c r="AH31" s="23">
        <f>SUM(C31:AG31)</f>
        <v>5</v>
      </c>
      <c r="AI31" s="29"/>
      <c r="AJ31" s="23">
        <f>COUNT(C31:AG31)</f>
        <v>3</v>
      </c>
      <c r="AK31" s="29"/>
      <c r="AL31" s="23">
        <f>LARGE(C31:AG31,1)</f>
        <v>5</v>
      </c>
      <c r="AM31" s="29"/>
      <c r="AN31" s="23">
        <f>SMALL(C31:AG31,1)</f>
        <v>-1</v>
      </c>
      <c r="AO31" s="24"/>
      <c r="AP31" s="26">
        <f>STDEV(C31:AG31)</f>
        <v>3.055050463303893</v>
      </c>
      <c r="AQ31" s="27"/>
      <c r="AR31" t="s" s="28">
        <f>IF(AH31&gt;=G27,"Bonne journée  ","Mauvaise journée ")</f>
        <v>32</v>
      </c>
      <c r="AS31" s="30"/>
      <c r="AT31" s="23">
        <v>6</v>
      </c>
      <c r="AU31" s="30"/>
      <c r="AV31" s="23">
        <v>-1</v>
      </c>
      <c r="AW31" s="30"/>
      <c r="AX31" s="23">
        <f>ROUND(AT31/(-AV31),2)</f>
        <v>6</v>
      </c>
      <c r="AY31" t="s" s="42">
        <f>IF(AX31&gt;2,"Tu prends pas de risque c'est bien :)","Tu prends des risques !!!!!!!!!")</f>
        <v>30</v>
      </c>
    </row>
    <row r="32" ht="34" customHeight="1">
      <c r="B32" t="s" s="21">
        <v>35</v>
      </c>
      <c r="C32" s="22">
        <v>-1</v>
      </c>
      <c r="D32" s="22">
        <v>2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>
        <v>1</v>
      </c>
      <c r="AD32" s="22">
        <v>10</v>
      </c>
      <c r="AE32" s="22"/>
      <c r="AF32" s="22"/>
      <c r="AG32" s="22"/>
      <c r="AH32" s="23">
        <f>SUM(C32:AG32)</f>
        <v>12</v>
      </c>
      <c r="AI32" s="31"/>
      <c r="AJ32" s="23">
        <f>COUNT(C32:AG32)</f>
        <v>4</v>
      </c>
      <c r="AK32" s="31"/>
      <c r="AL32" s="23">
        <f>LARGE(C32:AG32,1)</f>
        <v>10</v>
      </c>
      <c r="AM32" s="31"/>
      <c r="AN32" s="23">
        <f>SMALL(C32:AG32,1)</f>
        <v>-1</v>
      </c>
      <c r="AO32" s="32"/>
      <c r="AP32" s="26">
        <f>STDEV(C32:AG32)</f>
        <v>4.83045891539648</v>
      </c>
      <c r="AQ32" s="33"/>
      <c r="AR32" t="s" s="28">
        <f>IF(AH32&gt;=H27,"Bonne journée  ","Mauvaise journée ")</f>
        <v>32</v>
      </c>
      <c r="AS32" s="34"/>
      <c r="AT32" s="23">
        <v>13</v>
      </c>
      <c r="AU32" s="34"/>
      <c r="AV32" s="23">
        <v>-1</v>
      </c>
      <c r="AW32" s="34"/>
      <c r="AX32" s="23">
        <f>ROUND(AT32/(-AV32),2)</f>
        <v>13</v>
      </c>
      <c r="AY32" t="s" s="43">
        <f>IF(AX32&gt;2,"Tu prends pas de risque c'est bien :)","Tu prends des risques !!!!!!!!!")</f>
        <v>30</v>
      </c>
    </row>
    <row r="33" ht="22" customHeight="1">
      <c r="B33" s="35"/>
      <c r="C33" s="46"/>
      <c r="D33" s="46"/>
      <c r="E33" s="46"/>
      <c r="F33" s="46"/>
      <c r="G33" s="46"/>
      <c r="H33" s="46"/>
      <c r="I33" s="46"/>
      <c r="J33" s="46"/>
      <c r="K33" s="46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8"/>
      <c r="AO33" s="48"/>
      <c r="AP33" s="49"/>
      <c r="AQ33" s="49"/>
      <c r="AR33" s="48"/>
      <c r="AS33" s="48"/>
      <c r="AT33" s="48"/>
      <c r="AU33" s="48"/>
      <c r="AV33" s="48"/>
      <c r="AW33" s="48"/>
      <c r="AX33" s="48"/>
      <c r="AY33" s="48"/>
    </row>
    <row r="34" ht="34" customHeight="1">
      <c r="B34" t="s" s="50">
        <v>40</v>
      </c>
      <c r="C34" t="s" s="4">
        <v>41</v>
      </c>
      <c r="D34" t="s" s="4">
        <v>42</v>
      </c>
      <c r="E34" t="s" s="4">
        <v>43</v>
      </c>
      <c r="F34" t="s" s="4">
        <v>44</v>
      </c>
      <c r="G34" t="s" s="4">
        <v>45</v>
      </c>
      <c r="H34" t="s" s="4">
        <v>11</v>
      </c>
      <c r="I34" t="s" s="4">
        <v>46</v>
      </c>
      <c r="J34" t="s" s="4">
        <v>47</v>
      </c>
      <c r="K34" t="s" s="4">
        <v>48</v>
      </c>
      <c r="L34" s="51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3"/>
      <c r="AI34" s="53"/>
      <c r="AJ34" s="53"/>
      <c r="AK34" s="53"/>
      <c r="AL34" s="52"/>
      <c r="AM34" s="52"/>
      <c r="AN34" s="54"/>
      <c r="AO34" s="54"/>
      <c r="AP34" s="55"/>
      <c r="AQ34" s="55"/>
      <c r="AR34" s="54"/>
      <c r="AS34" s="54"/>
      <c r="AT34" s="54"/>
      <c r="AU34" s="54"/>
      <c r="AV34" s="54"/>
      <c r="AW34" s="54"/>
      <c r="AX34" s="54"/>
      <c r="AY34" s="54"/>
    </row>
    <row r="35" ht="34" customHeight="1">
      <c r="B35" t="s" s="3">
        <v>49</v>
      </c>
      <c r="C35" s="11">
        <f>INDEX((B2:AY2,B10:AY11,B18:AY19,B26:AY27),1,34,B35)</f>
        <v>3514</v>
      </c>
      <c r="D35" s="11">
        <f>INDEX((B2:AY2,B10:AY11,B18:AY19,B26:AY27),1,36,B35)</f>
        <v>22</v>
      </c>
      <c r="E35" s="11">
        <f>INDEX((B2:AY2,B10:AY11,B18:AY19,B26:AY27),1,38,B35)</f>
        <v>8000</v>
      </c>
      <c r="F35" s="11">
        <f>INDEX((B2:AY2,B10:AY11,B18:AY19,B26:AY27),1,40,B35)</f>
        <v>-5000</v>
      </c>
      <c r="G35" s="56">
        <f>INDEX((B2:AY2,B10:AY11,B18:AY19,B26:AY27),1,42,B35)</f>
        <v>2056.205015297615</v>
      </c>
      <c r="H35" t="s" s="11">
        <f>INDEX((B2:AS2,B10:AS10,B18:AS18,B26:AS26),1,44,B35)</f>
        <v>50</v>
      </c>
      <c r="I35" s="28">
        <f>INDEX((B2:AY2,B10:AY11,B18:AY19,B26:AY27),1,46,B35)</f>
        <v>8798</v>
      </c>
      <c r="J35" s="28">
        <f>INDEX((B2:AY2,B10:AY11,B18:AY19,B26:AY27),1,48,B35)</f>
        <v>-5284</v>
      </c>
      <c r="K35" s="28">
        <f>INDEX((B2:AY2,B10:AY11,B18:AY19,B26:AY27),1,50,B35)</f>
        <v>1.67</v>
      </c>
      <c r="L35" t="s" s="11">
        <f>IF(K35&gt;2,"Tu prends pas de risque c'est bien :)","Tu prends des risques !!!!!!!!!")</f>
        <v>27</v>
      </c>
      <c r="M35" s="57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4"/>
      <c r="AO35" s="54"/>
      <c r="AP35" s="55"/>
      <c r="AQ35" s="55"/>
      <c r="AR35" s="54"/>
      <c r="AS35" s="54"/>
      <c r="AT35" s="54"/>
      <c r="AU35" s="54"/>
      <c r="AV35" s="54"/>
      <c r="AW35" s="54"/>
      <c r="AX35" s="54"/>
      <c r="AY35" s="54"/>
    </row>
    <row r="36" ht="34" customHeight="1">
      <c r="B36" t="s" s="3">
        <v>51</v>
      </c>
      <c r="C36" s="11">
        <f>INDEX((B2:AI2,B10:AI10,B18:AI18,B26:AI26),1,34,B36)</f>
        <v>2494</v>
      </c>
      <c r="D36" s="28">
        <f>INDEX((B2:AY2,B10:AY11,B18:AY19,B26:AY27),1,36,B36)</f>
        <v>20</v>
      </c>
      <c r="E36" s="28">
        <f>INDEX((B2:AY2,B10:AY11,B18:AY19,B26:AY27),1,38,B36)</f>
        <v>2000</v>
      </c>
      <c r="F36" s="28">
        <f>INDEX((B2:AY2,B10:AY11,B18:AY19,B26:AY27),1,40,B36)</f>
        <v>-280</v>
      </c>
      <c r="G36" s="56">
        <f>INDEX((B2:AY2,B10:AY11,B18:AY19,B26:AY27),1,42,B36)</f>
        <v>460.9738090516412</v>
      </c>
      <c r="H36" t="s" s="11">
        <f>INDEX((B2:AS2,B10:AS10,B18:AS18,B26:AS26),1,44,B36)</f>
        <v>52</v>
      </c>
      <c r="I36" s="28">
        <f>INDEX((B2:AY2,B10:AY11,B18:AY19,B26:AY27),1,46,B35)</f>
        <v>8798</v>
      </c>
      <c r="J36" s="28">
        <f>INDEX((B2:AY2,B10:AY11,B18:AY19,B26:AY27),1,48,B36)</f>
        <v>-284</v>
      </c>
      <c r="K36" s="28">
        <f>INDEX((B2:AY2,B10:AY11,B18:AY19,B26:AY27),1,50,B36)</f>
        <v>9.779999999999999</v>
      </c>
      <c r="L36" t="s" s="11">
        <f>IF(K36&gt;2,"Tu prends pas de risque c'est bien :)","Tu prends des risques !!!!!!!!!")</f>
        <v>30</v>
      </c>
      <c r="M36" s="57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4"/>
      <c r="AO36" s="54"/>
      <c r="AP36" s="55"/>
      <c r="AQ36" s="55"/>
      <c r="AR36" s="54"/>
      <c r="AS36" s="54"/>
      <c r="AT36" s="54"/>
      <c r="AU36" s="54"/>
      <c r="AV36" s="54"/>
      <c r="AW36" s="54"/>
      <c r="AX36" s="54"/>
      <c r="AY36" s="54"/>
    </row>
    <row r="37" ht="34" customHeight="1">
      <c r="B37" t="s" s="3">
        <v>53</v>
      </c>
      <c r="C37" s="11">
        <f>INDEX((B2:AY2,B10:AY10,B18:AY18,B26:AY26),1,34,B37)</f>
        <v>1014</v>
      </c>
      <c r="D37" s="28">
        <f>INDEX((B2:AY2,B10:AY11,B18:AY19,B26:AY27),1,36,B37)</f>
        <v>20</v>
      </c>
      <c r="E37" s="28">
        <f>INDEX((B2:AY2,B10:AY11,B18:AY19,B26:AY27),1,38,B37)</f>
        <v>1000</v>
      </c>
      <c r="F37" s="28">
        <f>INDEX((B2:AY2,B10:AY11,B18:AY19,B26:AY27),1,40,B37)</f>
        <v>-280</v>
      </c>
      <c r="G37" s="56">
        <f>INDEX((B2:AY2,B10:AY11,B18:AY19,B26:AY27),1,42,B37)</f>
        <v>234.7935487323188</v>
      </c>
      <c r="H37" t="s" s="11">
        <f>INDEX((B2:AS2,B10:AS10,B18:AS18,B26:AS26),1,44,B37)</f>
        <v>52</v>
      </c>
      <c r="I37" s="28">
        <f>INDEX((B2:AY2,B10:AY11,B18:AY19,B26:AY27),1,46,B35)</f>
        <v>8798</v>
      </c>
      <c r="J37" s="28">
        <f>INDEX((B2:AY2,B10:AY11,B18:AY19,B26:AY27),1,48,B37)</f>
        <v>-284</v>
      </c>
      <c r="K37" s="28">
        <f>INDEX((B2:AY2,B10:AY11,B18:AY19,B26:AY27),1,50,B37)</f>
        <v>4.57</v>
      </c>
      <c r="L37" t="s" s="11">
        <f>IF(K37&gt;2,"Tu prends pas de risque c'est bien :)","Tu prends des risques !!!!!!!!!")</f>
        <v>30</v>
      </c>
      <c r="M37" s="57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4"/>
      <c r="AO37" s="54"/>
      <c r="AP37" s="55"/>
      <c r="AQ37" s="55"/>
      <c r="AR37" s="54"/>
      <c r="AS37" s="54"/>
      <c r="AT37" s="54"/>
      <c r="AU37" s="54"/>
      <c r="AV37" s="54"/>
      <c r="AW37" s="54"/>
      <c r="AX37" s="54"/>
      <c r="AY37" s="54"/>
    </row>
    <row r="38" ht="34" customHeight="1">
      <c r="B38" t="s" s="3">
        <v>54</v>
      </c>
      <c r="C38" s="11">
        <f>INDEX((B2:AY2,B10:AY10,B18:AY18,B26:AY26),1,34,B38)</f>
        <v>5220</v>
      </c>
      <c r="D38" s="28">
        <f>INDEX((B2:AY2,B10:AY11,B18:AY19,B26:AY27),1,36,B38)</f>
        <v>25</v>
      </c>
      <c r="E38" s="28">
        <f>INDEX((B2:AY2,B10:AY11,B18:AY19,B26:AY27),1,38,B38)</f>
        <v>5000</v>
      </c>
      <c r="F38" s="28">
        <f>INDEX((B2:AY2,B10:AY11,B18:AY19,B26:AY27),1,40,B38)</f>
        <v>-800</v>
      </c>
      <c r="G38" s="56">
        <f>INDEX((B2:AY2,B10:AY11,B18:AY19,B26:AY27),1,42,B38)</f>
        <v>1023.656151579556</v>
      </c>
      <c r="H38" t="s" s="11">
        <f>INDEX((B2:AS2,B10:AS10,B18:AS18,B26:AS26),1,44,B38)</f>
        <v>50</v>
      </c>
      <c r="I38" s="28">
        <f>INDEX((B2:AY2,B10:AY11,B18:AY19,B26:AY27),1,46,B35)</f>
        <v>8798</v>
      </c>
      <c r="J38" s="28">
        <f>INDEX((B2:AY2,B10:AY11,B18:AY19,B26:AY27),1,48,B38)</f>
        <v>-1084</v>
      </c>
      <c r="K38" s="28">
        <f>INDEX((B2:AY2,B10:AY11,B18:AY19,B26:AY27),1,50,B38)</f>
        <v>5.82</v>
      </c>
      <c r="L38" t="s" s="11">
        <f>IF(K38&gt;2,"Tu prends pas de risque c'est bien :)","Tu prends des risques !!!!!!!!!")</f>
        <v>30</v>
      </c>
      <c r="M38" s="57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4"/>
      <c r="AO38" s="54"/>
      <c r="AP38" s="55"/>
      <c r="AQ38" s="55"/>
      <c r="AR38" s="54"/>
      <c r="AS38" s="54"/>
      <c r="AT38" s="54"/>
      <c r="AU38" s="54"/>
      <c r="AV38" s="54"/>
      <c r="AW38" s="54"/>
      <c r="AX38" s="54"/>
      <c r="AY38" s="54"/>
    </row>
    <row r="39" ht="34" customHeight="1">
      <c r="B39" t="s" s="4">
        <v>55</v>
      </c>
      <c r="C39" s="9">
        <f>C38+C37+C36+C35</f>
        <v>12242</v>
      </c>
      <c r="D39" s="20">
        <f>D38+D37+D36+D35</f>
        <v>87</v>
      </c>
      <c r="E39" s="20">
        <f>LARGE(E35:E38,1)</f>
        <v>8000</v>
      </c>
      <c r="F39" s="20">
        <f>SMALL(F35:F38,1)</f>
        <v>-5000</v>
      </c>
      <c r="G39" s="58">
        <f>STDEV(C4:AG8,C12:AG16,C20:AG24,C28:AG32)</f>
        <v>1177.859626690344</v>
      </c>
      <c r="H39" t="s" s="11">
        <f>IF(C39&gt;=C40,"Bon Mois","Mauvais Mois")</f>
        <v>56</v>
      </c>
      <c r="I39" s="20">
        <f>I38+I37+I36+I35</f>
        <v>35192</v>
      </c>
      <c r="J39" s="20">
        <f>J38+J37+J36+J35</f>
        <v>-6936</v>
      </c>
      <c r="K39" s="20">
        <f>ROUND(I39/-(J39),2)</f>
        <v>5.07</v>
      </c>
      <c r="L39" t="s" s="9">
        <f>IF(K39&gt;2,"Tu prends pas de risque c'est bien :)","Tu prends des risques !!!!!!!!!")</f>
        <v>30</v>
      </c>
      <c r="M39" s="57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4"/>
      <c r="AO39" s="54"/>
      <c r="AP39" s="55"/>
      <c r="AQ39" s="55"/>
      <c r="AR39" s="54"/>
      <c r="AS39" s="54"/>
      <c r="AT39" s="54"/>
      <c r="AU39" s="54"/>
      <c r="AV39" s="54"/>
      <c r="AW39" s="54"/>
      <c r="AX39" s="54"/>
      <c r="AY39" s="54"/>
    </row>
    <row r="40" ht="22" customHeight="1">
      <c r="B40" t="s" s="4">
        <v>57</v>
      </c>
      <c r="C40" s="3">
        <v>10000</v>
      </c>
      <c r="D40" s="59"/>
      <c r="E40" s="47"/>
      <c r="F40" s="47"/>
      <c r="G40" s="47"/>
      <c r="H40" s="47"/>
      <c r="I40" s="47"/>
      <c r="J40" s="47"/>
      <c r="K40" s="60"/>
      <c r="L40" s="47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4"/>
      <c r="AO40" s="54"/>
      <c r="AP40" s="55"/>
      <c r="AQ40" s="55"/>
      <c r="AR40" s="54"/>
      <c r="AS40" s="54"/>
      <c r="AT40" s="54"/>
      <c r="AU40" s="54"/>
      <c r="AV40" s="54"/>
      <c r="AW40" s="54"/>
      <c r="AX40" s="54"/>
      <c r="AY40" s="54"/>
    </row>
  </sheetData>
  <pageMargins left="0.75" right="0.75" top="1" bottom="1" header="0.5" footer="0.5"/>
  <pageSetup firstPageNumber="1" fitToHeight="1" fitToWidth="1" scale="100" useFirstPageNumber="0" orientation="portrait" pageOrder="downThenOver"/>
  <headerFooter>
    <oddFooter>&amp;L&amp;"Helvetica,Regular"&amp;12&amp;K000000	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dimension ref="B2:AY40"/>
  <sheetViews>
    <sheetView workbookViewId="0" showGridLines="0" defaultGridColor="1">
      <pane topLeftCell="C3" xSplit="2" ySplit="2" activePane="bottomRight" state="frozenSplit"/>
    </sheetView>
  </sheetViews>
  <sheetFormatPr defaultColWidth="12.25" defaultRowHeight="18" customHeight="1" outlineLevelRow="0" outlineLevelCol="0"/>
  <cols>
    <col min="1" max="1" width="0.25" style="61" customWidth="1"/>
    <col min="2" max="2" width="12.25" style="61" customWidth="1"/>
    <col min="3" max="3" width="12.25" style="61" customWidth="1"/>
    <col min="4" max="4" width="12.25" style="61" customWidth="1"/>
    <col min="5" max="5" width="12.25" style="61" customWidth="1"/>
    <col min="6" max="6" width="12.25" style="61" customWidth="1"/>
    <col min="7" max="7" width="12.25" style="61" customWidth="1"/>
    <col min="8" max="8" width="12.25" style="61" customWidth="1"/>
    <col min="9" max="9" width="12.25" style="61" customWidth="1"/>
    <col min="10" max="10" width="12.25" style="61" customWidth="1"/>
    <col min="11" max="11" width="12.25" style="61" customWidth="1"/>
    <col min="12" max="12" width="12.25" style="61" customWidth="1"/>
    <col min="13" max="13" width="12.25" style="61" customWidth="1"/>
    <col min="14" max="14" width="12.25" style="61" customWidth="1"/>
    <col min="15" max="15" width="12.25" style="61" customWidth="1"/>
    <col min="16" max="16" width="12.25" style="61" customWidth="1"/>
    <col min="17" max="17" width="12.25" style="61" customWidth="1"/>
    <col min="18" max="18" width="12.25" style="61" customWidth="1"/>
    <col min="19" max="19" width="12.25" style="61" customWidth="1"/>
    <col min="20" max="20" width="12.25" style="61" customWidth="1"/>
    <col min="21" max="21" width="12.25" style="61" customWidth="1"/>
    <col min="22" max="22" width="12.25" style="61" customWidth="1"/>
    <col min="23" max="23" width="12.25" style="61" customWidth="1"/>
    <col min="24" max="24" width="12.25" style="61" customWidth="1"/>
    <col min="25" max="25" width="12.25" style="61" customWidth="1"/>
    <col min="26" max="26" width="12.25" style="61" customWidth="1"/>
    <col min="27" max="27" width="12.25" style="61" customWidth="1"/>
    <col min="28" max="28" width="12.25" style="61" customWidth="1"/>
    <col min="29" max="29" width="12.25" style="61" customWidth="1"/>
    <col min="30" max="30" width="12.25" style="61" customWidth="1"/>
    <col min="31" max="31" width="12.25" style="61" customWidth="1"/>
    <col min="32" max="32" width="12.25" style="61" customWidth="1"/>
    <col min="33" max="33" width="12.25" style="61" customWidth="1"/>
    <col min="34" max="34" width="12.25" style="61" customWidth="1"/>
    <col min="35" max="35" width="12.25" style="61" customWidth="1"/>
    <col min="36" max="36" width="12.25" style="61" customWidth="1"/>
    <col min="37" max="37" width="12.25" style="61" customWidth="1"/>
    <col min="38" max="38" width="12.25" style="61" customWidth="1"/>
    <col min="39" max="39" width="12.25" style="61" customWidth="1"/>
    <col min="40" max="40" width="12.25" style="61" customWidth="1"/>
    <col min="41" max="41" width="12.25" style="61" customWidth="1"/>
    <col min="42" max="42" width="12.25" style="61" customWidth="1"/>
    <col min="43" max="43" width="12.25" style="61" customWidth="1"/>
    <col min="44" max="44" width="12.25" style="61" customWidth="1"/>
    <col min="45" max="45" width="12.25" style="61" customWidth="1"/>
    <col min="46" max="46" width="12.25" style="61" customWidth="1"/>
    <col min="47" max="47" width="12.25" style="61" customWidth="1"/>
    <col min="48" max="48" width="12.25" style="61" customWidth="1"/>
    <col min="49" max="49" width="12.25" style="61" customWidth="1"/>
    <col min="50" max="50" width="12.25" style="61" customWidth="1"/>
    <col min="51" max="51" width="12.25" style="61" customWidth="1"/>
    <col min="52" max="256" width="12.25" style="61" customWidth="1"/>
  </cols>
  <sheetData>
    <row r="1" ht="2" customHeight="1"/>
    <row r="2" ht="34" customHeight="1">
      <c r="B2" t="s" s="2">
        <v>0</v>
      </c>
      <c r="C2" s="3">
        <v>3000</v>
      </c>
      <c r="D2" t="s" s="4">
        <v>1</v>
      </c>
      <c r="E2" t="s" s="4">
        <v>2</v>
      </c>
      <c r="F2" t="s" s="4">
        <v>3</v>
      </c>
      <c r="G2" t="s" s="4">
        <v>4</v>
      </c>
      <c r="H2" t="s" s="4">
        <v>5</v>
      </c>
      <c r="I2" s="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7"/>
      <c r="AH2" t="s" s="4">
        <v>6</v>
      </c>
      <c r="AI2" s="8">
        <f>SUM(AH4:AH8)</f>
        <v>8514</v>
      </c>
      <c r="AJ2" t="s" s="2">
        <v>7</v>
      </c>
      <c r="AK2" s="8">
        <f>SUM(AJ4:AJ8)</f>
        <v>23</v>
      </c>
      <c r="AL2" t="s" s="4">
        <v>8</v>
      </c>
      <c r="AM2" s="8">
        <f>LARGE(AL4:AL8,1)</f>
        <v>8000</v>
      </c>
      <c r="AN2" t="s" s="4">
        <v>9</v>
      </c>
      <c r="AO2" s="9">
        <f>SMALL(AN4:AN8,1)</f>
        <v>-5000</v>
      </c>
      <c r="AP2" t="s" s="4">
        <v>10</v>
      </c>
      <c r="AQ2" s="10">
        <f>STDEV(C4:AG8)</f>
        <v>2248.203134064137</v>
      </c>
      <c r="AR2" t="s" s="4">
        <v>11</v>
      </c>
      <c r="AS2" t="s" s="11">
        <f>IF(AI2&gt;=C2,"Bonne semaine","Mauvaise semaine")</f>
        <v>12</v>
      </c>
      <c r="AT2" t="s" s="4">
        <v>13</v>
      </c>
      <c r="AU2" s="8">
        <f>SUMIF(C4:AG8,"&gt;0")</f>
        <v>13798</v>
      </c>
      <c r="AV2" t="s" s="4">
        <v>14</v>
      </c>
      <c r="AW2" s="12">
        <v>-5284</v>
      </c>
      <c r="AX2" t="s" s="4">
        <v>15</v>
      </c>
      <c r="AY2" s="9">
        <f>ROUND(AU2/(-AW2),2)</f>
        <v>2.61</v>
      </c>
    </row>
    <row r="3" ht="46" customHeight="1">
      <c r="B3" t="s" s="13">
        <v>16</v>
      </c>
      <c r="C3" t="s" s="4">
        <v>17</v>
      </c>
      <c r="D3" s="3">
        <v>200</v>
      </c>
      <c r="E3" s="3">
        <v>200</v>
      </c>
      <c r="F3" s="3"/>
      <c r="G3" s="3"/>
      <c r="H3" s="3">
        <v>500</v>
      </c>
      <c r="I3" s="14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6"/>
      <c r="AH3" t="s" s="2">
        <v>18</v>
      </c>
      <c r="AI3" s="17"/>
      <c r="AJ3" t="s" s="2">
        <v>19</v>
      </c>
      <c r="AK3" s="17"/>
      <c r="AL3" t="s" s="2">
        <v>20</v>
      </c>
      <c r="AM3" s="17"/>
      <c r="AN3" t="s" s="2">
        <v>21</v>
      </c>
      <c r="AO3" s="17"/>
      <c r="AP3" t="s" s="2">
        <v>22</v>
      </c>
      <c r="AQ3" s="18"/>
      <c r="AR3" t="s" s="2">
        <v>23</v>
      </c>
      <c r="AS3" s="17"/>
      <c r="AT3" t="s" s="4">
        <v>24</v>
      </c>
      <c r="AU3" s="19"/>
      <c r="AV3" t="s" s="4">
        <v>25</v>
      </c>
      <c r="AW3" s="17"/>
      <c r="AX3" t="s" s="4">
        <v>26</v>
      </c>
      <c r="AY3" t="s" s="20">
        <f>IF(AY2&gt;2,"Tu prends pas de risque c'est bien :)","Tu prends des risques !!!!!!!!!")</f>
        <v>30</v>
      </c>
    </row>
    <row r="4" ht="34" customHeight="1">
      <c r="B4" t="s" s="21">
        <v>28</v>
      </c>
      <c r="C4" s="22">
        <v>1</v>
      </c>
      <c r="D4" s="22">
        <v>10</v>
      </c>
      <c r="E4" s="22">
        <v>4</v>
      </c>
      <c r="F4" s="22">
        <v>100</v>
      </c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>
        <v>500</v>
      </c>
      <c r="AB4" s="22"/>
      <c r="AC4" s="22">
        <v>8000</v>
      </c>
      <c r="AD4" s="22"/>
      <c r="AE4" s="22">
        <v>85</v>
      </c>
      <c r="AF4" s="22">
        <v>50</v>
      </c>
      <c r="AG4" s="22">
        <v>-280</v>
      </c>
      <c r="AH4" s="23">
        <f>SUM(C4:AG4)</f>
        <v>8470</v>
      </c>
      <c r="AI4" s="24"/>
      <c r="AJ4" s="23">
        <f>COUNT(D4:AH4)</f>
        <v>9</v>
      </c>
      <c r="AK4" s="24"/>
      <c r="AL4" s="23">
        <f>LARGE(C4:AG4,1)</f>
        <v>8000</v>
      </c>
      <c r="AM4" s="24"/>
      <c r="AN4" s="23">
        <f>SMALL(C4:AG4,1)</f>
        <v>-280</v>
      </c>
      <c r="AO4" s="25"/>
      <c r="AP4" s="26">
        <f>STDEV(C4:AG4)</f>
        <v>2654.642887680207</v>
      </c>
      <c r="AQ4" s="27"/>
      <c r="AR4" t="s" s="28">
        <f>IF(AH4&gt;=D3,"Bonne journée  ","Mauvaise journée ")</f>
        <v>29</v>
      </c>
      <c r="AS4" s="25"/>
      <c r="AT4" s="23">
        <v>8750</v>
      </c>
      <c r="AU4" s="25"/>
      <c r="AV4" s="23">
        <v>-280</v>
      </c>
      <c r="AW4" s="25"/>
      <c r="AX4" s="23">
        <f>ROUND(AT4/(-AV4),2)</f>
        <v>31.25</v>
      </c>
      <c r="AY4" t="s" s="11">
        <f>IF(AX4&gt;2,"Tu prends pas de risque c'est bien :)","Tu prends des risques !!!!!!!!!")</f>
        <v>30</v>
      </c>
    </row>
    <row r="5" ht="34" customHeight="1">
      <c r="B5" t="s" s="21">
        <v>31</v>
      </c>
      <c r="C5" s="22">
        <v>20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>
        <v>2</v>
      </c>
      <c r="Y5" s="22"/>
      <c r="Z5" s="22"/>
      <c r="AA5" s="22"/>
      <c r="AB5" s="22"/>
      <c r="AC5" s="22"/>
      <c r="AD5" s="22"/>
      <c r="AE5" s="22"/>
      <c r="AF5" s="22">
        <v>-1</v>
      </c>
      <c r="AG5" s="22">
        <v>5000</v>
      </c>
      <c r="AH5" s="23">
        <f>SUM(C5:AG5)</f>
        <v>5021</v>
      </c>
      <c r="AI5" s="29"/>
      <c r="AJ5" s="23">
        <f>COUNT(C5:AG5)</f>
        <v>4</v>
      </c>
      <c r="AK5" s="29"/>
      <c r="AL5" s="23">
        <f>LARGE(C5:AG5,1)</f>
        <v>5000</v>
      </c>
      <c r="AM5" s="29"/>
      <c r="AN5" s="23">
        <f>SMALL(C5:AG5,1)</f>
        <v>-1</v>
      </c>
      <c r="AO5" s="24"/>
      <c r="AP5" s="26">
        <f>STDEV(C5:AG5)</f>
        <v>2496.517224054342</v>
      </c>
      <c r="AQ5" s="27"/>
      <c r="AR5" t="s" s="28">
        <f>IF(AH5&gt;=E3,"Bonne journée  ","Mauvaise journée ")</f>
        <v>29</v>
      </c>
      <c r="AS5" s="30"/>
      <c r="AT5" s="23">
        <v>5022</v>
      </c>
      <c r="AU5" s="30"/>
      <c r="AV5" s="23">
        <v>-1</v>
      </c>
      <c r="AW5" s="30"/>
      <c r="AX5" s="23">
        <f>ROUND(AT5/(-AV5),2)</f>
        <v>5022</v>
      </c>
      <c r="AY5" t="s" s="11">
        <f>IF(AX5&gt;2,"Tu prends pas de risque c'est bien :)","Tu prends des risques !!!!!!!!!")</f>
        <v>30</v>
      </c>
    </row>
    <row r="6" ht="34" customHeight="1">
      <c r="B6" t="s" s="21">
        <v>33</v>
      </c>
      <c r="C6" s="22">
        <v>-1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>
        <v>1</v>
      </c>
      <c r="AD6" s="22">
        <v>8</v>
      </c>
      <c r="AE6" s="22"/>
      <c r="AF6" s="22"/>
      <c r="AG6" s="22"/>
      <c r="AH6" s="23">
        <f>SUM(C6:AG6)</f>
        <v>8</v>
      </c>
      <c r="AI6" s="29"/>
      <c r="AJ6" s="23">
        <f>COUNT(C6:AG6)</f>
        <v>3</v>
      </c>
      <c r="AK6" s="29"/>
      <c r="AL6" s="23">
        <f>LARGE(C6:AG6,1)</f>
        <v>8</v>
      </c>
      <c r="AM6" s="29"/>
      <c r="AN6" s="23">
        <f>SMALL(C6:AG6,1)</f>
        <v>-1</v>
      </c>
      <c r="AO6" s="24"/>
      <c r="AP6" s="26">
        <f>STDEV(C6:AG6)</f>
        <v>4.725815626252609</v>
      </c>
      <c r="AQ6" s="27"/>
      <c r="AR6" t="s" s="28">
        <f>IF(AH6&gt;=F3,"Bonne journée  ","Mauvaise journée ")</f>
        <v>29</v>
      </c>
      <c r="AS6" s="30"/>
      <c r="AT6" s="23">
        <v>9</v>
      </c>
      <c r="AU6" s="30"/>
      <c r="AV6" s="23">
        <v>-1</v>
      </c>
      <c r="AW6" s="30"/>
      <c r="AX6" s="23">
        <f>ROUND(AT6/(-AV6),2)</f>
        <v>9</v>
      </c>
      <c r="AY6" t="s" s="11">
        <f>IF(AX6&gt;2,"Tu prends pas de risque c'est bien :)","Tu prends des risques !!!!!!!!!")</f>
        <v>30</v>
      </c>
    </row>
    <row r="7" ht="34" customHeight="1">
      <c r="B7" t="s" s="21">
        <v>34</v>
      </c>
      <c r="C7" s="22">
        <v>-1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>
        <v>-5000</v>
      </c>
      <c r="AB7" s="22"/>
      <c r="AC7" s="22">
        <v>1</v>
      </c>
      <c r="AD7" s="22">
        <v>5</v>
      </c>
      <c r="AE7" s="22"/>
      <c r="AF7" s="22"/>
      <c r="AG7" s="22"/>
      <c r="AH7" s="23">
        <f>SUM(C7:AG7)</f>
        <v>-4995</v>
      </c>
      <c r="AI7" s="29"/>
      <c r="AJ7" s="23">
        <f>COUNT(C7:AG7)</f>
        <v>4</v>
      </c>
      <c r="AK7" s="29"/>
      <c r="AL7" s="23">
        <f>LARGE(C7:AG7,1)</f>
        <v>5</v>
      </c>
      <c r="AM7" s="29"/>
      <c r="AN7" s="23">
        <f>SMALL(C7:AG7,1)</f>
        <v>-5000</v>
      </c>
      <c r="AO7" s="24"/>
      <c r="AP7" s="26">
        <f>STDEV(C7:AG7)</f>
        <v>2500.834577362792</v>
      </c>
      <c r="AQ7" s="27"/>
      <c r="AR7" t="s" s="28">
        <f>IF(AH7&gt;=G3,"Bonne journée  ","Mauvaise journée ")</f>
        <v>32</v>
      </c>
      <c r="AS7" s="30"/>
      <c r="AT7" s="23">
        <v>6</v>
      </c>
      <c r="AU7" s="30"/>
      <c r="AV7" s="23">
        <v>-5001</v>
      </c>
      <c r="AW7" s="30"/>
      <c r="AX7" s="23">
        <f>ROUND(AT7/(-AV7),2)</f>
        <v>0</v>
      </c>
      <c r="AY7" t="s" s="11">
        <f>IF(AX7&gt;2,"Tu prends pas de risque c'est bien :)","Tu prends des risques !!!!!!!!!")</f>
        <v>27</v>
      </c>
    </row>
    <row r="8" ht="34" customHeight="1">
      <c r="B8" t="s" s="21">
        <v>35</v>
      </c>
      <c r="C8" s="22">
        <v>-1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>
        <v>1</v>
      </c>
      <c r="AD8" s="22">
        <v>10</v>
      </c>
      <c r="AE8" s="22"/>
      <c r="AF8" s="22"/>
      <c r="AG8" s="22"/>
      <c r="AH8" s="23">
        <f>SUM(C8:AG8)</f>
        <v>10</v>
      </c>
      <c r="AI8" s="31"/>
      <c r="AJ8" s="23">
        <f>COUNT(C8:AG8)</f>
        <v>3</v>
      </c>
      <c r="AK8" s="31"/>
      <c r="AL8" s="23">
        <f>LARGE(C8:AG8,1)</f>
        <v>10</v>
      </c>
      <c r="AM8" s="31"/>
      <c r="AN8" s="23">
        <f>SMALL(C8:AG8,1)</f>
        <v>-1</v>
      </c>
      <c r="AO8" s="32"/>
      <c r="AP8" s="26">
        <f>STDEV(C8:AG8)</f>
        <v>5.859465277082315</v>
      </c>
      <c r="AQ8" s="33"/>
      <c r="AR8" t="s" s="28">
        <f>IF(AH8&gt;=H3,"Bonne journée  ","Mauvaise journée ")</f>
        <v>32</v>
      </c>
      <c r="AS8" s="34"/>
      <c r="AT8" s="23">
        <v>11</v>
      </c>
      <c r="AU8" s="34"/>
      <c r="AV8" s="23">
        <v>-1</v>
      </c>
      <c r="AW8" s="34"/>
      <c r="AX8" s="23">
        <f>ROUND(AT8/(-AV8),2)</f>
        <v>11</v>
      </c>
      <c r="AY8" t="s" s="11">
        <f>IF(AX8&gt;2,"Tu prends pas de risque c'est bien :)","Tu prends des risques !!!!!!!!!")</f>
        <v>30</v>
      </c>
    </row>
    <row r="9" ht="22" customHeight="1">
      <c r="B9" s="35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7"/>
      <c r="AQ9" s="38"/>
      <c r="AR9" s="39"/>
      <c r="AS9" s="39"/>
      <c r="AT9" s="39"/>
      <c r="AU9" s="39"/>
      <c r="AV9" s="39"/>
      <c r="AW9" s="39"/>
      <c r="AX9" s="39"/>
      <c r="AY9" s="39"/>
    </row>
    <row r="10" ht="34" customHeight="1">
      <c r="B10" t="s" s="2">
        <v>0</v>
      </c>
      <c r="C10" s="3">
        <v>3000</v>
      </c>
      <c r="D10" t="s" s="4">
        <v>1</v>
      </c>
      <c r="E10" t="s" s="4">
        <v>2</v>
      </c>
      <c r="F10" t="s" s="4">
        <v>3</v>
      </c>
      <c r="G10" t="s" s="4">
        <v>4</v>
      </c>
      <c r="H10" t="s" s="4">
        <v>5</v>
      </c>
      <c r="I10" s="5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7"/>
      <c r="AH10" t="s" s="4">
        <v>6</v>
      </c>
      <c r="AI10" s="8">
        <f>SUM(AH12:AH16)</f>
        <v>2494</v>
      </c>
      <c r="AJ10" t="s" s="2">
        <v>7</v>
      </c>
      <c r="AK10" s="8">
        <f>SUM(AJ12:AJ16)</f>
        <v>20</v>
      </c>
      <c r="AL10" t="s" s="4">
        <v>8</v>
      </c>
      <c r="AM10" s="8">
        <f>LARGE(AL12:AL16,1)</f>
        <v>2000</v>
      </c>
      <c r="AN10" t="s" s="4">
        <v>9</v>
      </c>
      <c r="AO10" s="9">
        <f>SMALL(AN12:AN16,1)</f>
        <v>-280</v>
      </c>
      <c r="AP10" t="s" s="4">
        <v>10</v>
      </c>
      <c r="AQ10" s="40">
        <f>STDEV(C12:AG16)</f>
        <v>460.9738090516412</v>
      </c>
      <c r="AR10" t="s" s="4">
        <v>11</v>
      </c>
      <c r="AS10" t="s" s="11">
        <f>IF(AI10&gt;=C10,"Bonne semaine","Mauvaise semaine")</f>
        <v>36</v>
      </c>
      <c r="AT10" t="s" s="4">
        <v>13</v>
      </c>
      <c r="AU10" s="8">
        <f>SUMIF(C12:AG16,"&gt;0")</f>
        <v>2778</v>
      </c>
      <c r="AV10" t="s" s="4">
        <v>14</v>
      </c>
      <c r="AW10" s="12">
        <v>-284</v>
      </c>
      <c r="AX10" t="s" s="4">
        <v>15</v>
      </c>
      <c r="AY10" s="9">
        <f>ROUND(AU10/(-AW10),2)</f>
        <v>9.779999999999999</v>
      </c>
    </row>
    <row r="11" ht="46" customHeight="1">
      <c r="B11" t="s" s="13">
        <v>37</v>
      </c>
      <c r="C11" t="s" s="4">
        <v>17</v>
      </c>
      <c r="D11" s="3">
        <v>200</v>
      </c>
      <c r="E11" s="3">
        <v>200</v>
      </c>
      <c r="F11" s="3"/>
      <c r="G11" s="3"/>
      <c r="H11" s="3">
        <v>500</v>
      </c>
      <c r="I11" s="14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6"/>
      <c r="AH11" t="s" s="2">
        <v>18</v>
      </c>
      <c r="AI11" s="17"/>
      <c r="AJ11" t="s" s="2">
        <v>19</v>
      </c>
      <c r="AK11" s="17"/>
      <c r="AL11" t="s" s="2">
        <v>20</v>
      </c>
      <c r="AM11" s="17"/>
      <c r="AN11" t="s" s="2">
        <v>21</v>
      </c>
      <c r="AO11" s="17"/>
      <c r="AP11" t="s" s="2">
        <v>22</v>
      </c>
      <c r="AQ11" s="18"/>
      <c r="AR11" t="s" s="2">
        <v>23</v>
      </c>
      <c r="AS11" s="17"/>
      <c r="AT11" t="s" s="4">
        <v>24</v>
      </c>
      <c r="AU11" s="19"/>
      <c r="AV11" t="s" s="4">
        <v>25</v>
      </c>
      <c r="AW11" s="17"/>
      <c r="AX11" t="s" s="4">
        <v>26</v>
      </c>
      <c r="AY11" t="s" s="9">
        <f>IF(AY10&gt;2,"Tu prends pas de risque c'est bien :)","Tu prends des risques !!!!!!!!!")</f>
        <v>30</v>
      </c>
    </row>
    <row r="12" ht="34" customHeight="1">
      <c r="B12" t="s" s="21">
        <v>28</v>
      </c>
      <c r="C12" s="22">
        <v>1</v>
      </c>
      <c r="D12" s="22">
        <v>10</v>
      </c>
      <c r="E12" s="22">
        <v>4</v>
      </c>
      <c r="F12" s="22">
        <v>100</v>
      </c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>
        <v>500</v>
      </c>
      <c r="AB12" s="22"/>
      <c r="AC12" s="22"/>
      <c r="AD12" s="22"/>
      <c r="AE12" s="22">
        <v>85</v>
      </c>
      <c r="AF12" s="22">
        <v>50</v>
      </c>
      <c r="AG12" s="22">
        <v>-280</v>
      </c>
      <c r="AH12" s="23">
        <f>SUM(C12:AG12)</f>
        <v>470</v>
      </c>
      <c r="AI12" s="24"/>
      <c r="AJ12" s="23">
        <f>COUNT(D12:AH12)</f>
        <v>8</v>
      </c>
      <c r="AK12" s="24"/>
      <c r="AL12" s="23">
        <f>LARGE(C12:AG12,1)</f>
        <v>500</v>
      </c>
      <c r="AM12" s="24"/>
      <c r="AN12" s="23">
        <f>SMALL(C12:AG12,1)</f>
        <v>-280</v>
      </c>
      <c r="AO12" s="25"/>
      <c r="AP12" s="26">
        <f>STDEV(C12:AG12)</f>
        <v>214.0191913958052</v>
      </c>
      <c r="AQ12" s="27"/>
      <c r="AR12" t="s" s="28">
        <f>IF(AH12&gt;=D11,"Bonne journée  ","Mauvaise journée ")</f>
        <v>29</v>
      </c>
      <c r="AS12" s="25"/>
      <c r="AT12" s="23">
        <v>750</v>
      </c>
      <c r="AU12" s="25"/>
      <c r="AV12" s="23">
        <v>-280</v>
      </c>
      <c r="AW12" s="25"/>
      <c r="AX12" s="23">
        <f>ROUND(AT12/(-AV12),2)</f>
        <v>2.68</v>
      </c>
      <c r="AY12" t="s" s="11">
        <f>IF(AX12&gt;2,"Tu prends pas de risque c'est bien :)","Tu prends des risques !!!!!!!!!")</f>
        <v>30</v>
      </c>
    </row>
    <row r="13" ht="34" customHeight="1">
      <c r="B13" t="s" s="21">
        <v>31</v>
      </c>
      <c r="C13" s="22">
        <v>2000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>
        <v>2</v>
      </c>
      <c r="Y13" s="22"/>
      <c r="Z13" s="22"/>
      <c r="AA13" s="22"/>
      <c r="AB13" s="22"/>
      <c r="AC13" s="22"/>
      <c r="AD13" s="22"/>
      <c r="AE13" s="22"/>
      <c r="AF13" s="22">
        <v>-1</v>
      </c>
      <c r="AG13" s="22"/>
      <c r="AH13" s="23">
        <f>SUM(C13:AG13)</f>
        <v>2001</v>
      </c>
      <c r="AI13" s="29"/>
      <c r="AJ13" s="23">
        <f>COUNT(C13:AG13)</f>
        <v>3</v>
      </c>
      <c r="AK13" s="29"/>
      <c r="AL13" s="23">
        <f>LARGE(C13:AG13,1)</f>
        <v>2000</v>
      </c>
      <c r="AM13" s="29"/>
      <c r="AN13" s="23">
        <f>SMALL(C13:AG13,1)</f>
        <v>-1</v>
      </c>
      <c r="AO13" s="24"/>
      <c r="AP13" s="26">
        <f>STDEV(C13:AG13)</f>
        <v>1154.412837766455</v>
      </c>
      <c r="AQ13" s="27"/>
      <c r="AR13" t="s" s="28">
        <f>IF(AH13&gt;=E11,"Bonne journée  ","Mauvaise journée ")</f>
        <v>29</v>
      </c>
      <c r="AS13" s="30"/>
      <c r="AT13" s="23">
        <v>2002</v>
      </c>
      <c r="AU13" s="30"/>
      <c r="AV13" s="23">
        <v>-1</v>
      </c>
      <c r="AW13" s="30"/>
      <c r="AX13" s="23">
        <f>ROUND(AT13/(-AV13),2)</f>
        <v>2002</v>
      </c>
      <c r="AY13" t="s" s="41">
        <f>IF(AX13&gt;2,"Tu prends pas de risque c'est bien :)","Tu prends des risques !!!!!!!!!")</f>
        <v>30</v>
      </c>
    </row>
    <row r="14" ht="34" customHeight="1">
      <c r="B14" t="s" s="21">
        <v>33</v>
      </c>
      <c r="C14" s="22">
        <v>-1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>
        <v>1</v>
      </c>
      <c r="AD14" s="22">
        <v>8</v>
      </c>
      <c r="AE14" s="22"/>
      <c r="AF14" s="22"/>
      <c r="AG14" s="22"/>
      <c r="AH14" s="23">
        <f>SUM(C14:AG14)</f>
        <v>8</v>
      </c>
      <c r="AI14" s="29"/>
      <c r="AJ14" s="23">
        <f>COUNT(C14:AG14)</f>
        <v>3</v>
      </c>
      <c r="AK14" s="29"/>
      <c r="AL14" s="23">
        <f>LARGE(C14:AG14,1)</f>
        <v>8</v>
      </c>
      <c r="AM14" s="29"/>
      <c r="AN14" s="23">
        <f>SMALL(C14:AG14,1)</f>
        <v>-1</v>
      </c>
      <c r="AO14" s="24"/>
      <c r="AP14" s="26">
        <f>STDEV(C14:AG14)</f>
        <v>4.725815626252609</v>
      </c>
      <c r="AQ14" s="27"/>
      <c r="AR14" t="s" s="28">
        <f>IF(AH14&gt;=F11,"Bonne journée  ","Mauvaise journée ")</f>
        <v>29</v>
      </c>
      <c r="AS14" s="30"/>
      <c r="AT14" s="23">
        <v>9</v>
      </c>
      <c r="AU14" s="30"/>
      <c r="AV14" s="23">
        <v>-1</v>
      </c>
      <c r="AW14" s="30"/>
      <c r="AX14" s="23">
        <f>ROUND(AT14/(-AV14),2)</f>
        <v>9</v>
      </c>
      <c r="AY14" t="s" s="42">
        <f>IF(AX14&gt;2,"Tu prends pas de risque c'est bien :)","Tu prends des risques !!!!!!!!!")</f>
        <v>30</v>
      </c>
    </row>
    <row r="15" ht="34" customHeight="1">
      <c r="B15" t="s" s="21">
        <v>34</v>
      </c>
      <c r="C15" s="22">
        <v>-1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>
        <v>1</v>
      </c>
      <c r="AD15" s="22">
        <v>5</v>
      </c>
      <c r="AE15" s="22"/>
      <c r="AF15" s="22"/>
      <c r="AG15" s="22"/>
      <c r="AH15" s="23">
        <f>SUM(C15:AG15)</f>
        <v>5</v>
      </c>
      <c r="AI15" s="29"/>
      <c r="AJ15" s="23">
        <f>COUNT(C15:AG15)</f>
        <v>3</v>
      </c>
      <c r="AK15" s="29"/>
      <c r="AL15" s="23">
        <f>LARGE(C15:AG15,1)</f>
        <v>5</v>
      </c>
      <c r="AM15" s="29"/>
      <c r="AN15" s="23">
        <f>SMALL(C15:AG15,1)</f>
        <v>-1</v>
      </c>
      <c r="AO15" s="24"/>
      <c r="AP15" s="26">
        <f>STDEV(C15:AG15)</f>
        <v>3.055050463303893</v>
      </c>
      <c r="AQ15" s="27"/>
      <c r="AR15" t="s" s="28">
        <f>IF(AH15&gt;=G11,"Bonne journée  ","Mauvaise journée ")</f>
        <v>29</v>
      </c>
      <c r="AS15" s="30"/>
      <c r="AT15" s="23">
        <v>6</v>
      </c>
      <c r="AU15" s="30"/>
      <c r="AV15" s="23">
        <v>-1</v>
      </c>
      <c r="AW15" s="30"/>
      <c r="AX15" s="23">
        <f>ROUND(AT15/(-AV15),2)</f>
        <v>6</v>
      </c>
      <c r="AY15" t="s" s="42">
        <f>IF(AX15&gt;2,"Tu prends pas de risque c'est bien :)","Tu prends des risques !!!!!!!!!")</f>
        <v>30</v>
      </c>
    </row>
    <row r="16" ht="34" customHeight="1">
      <c r="B16" t="s" s="21">
        <v>35</v>
      </c>
      <c r="C16" s="22">
        <v>-1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>
        <v>1</v>
      </c>
      <c r="AD16" s="22">
        <v>10</v>
      </c>
      <c r="AE16" s="22"/>
      <c r="AF16" s="22"/>
      <c r="AG16" s="22"/>
      <c r="AH16" s="23">
        <f>SUM(C16:AG16)</f>
        <v>10</v>
      </c>
      <c r="AI16" s="31"/>
      <c r="AJ16" s="23">
        <f>COUNT(C16:AG16)</f>
        <v>3</v>
      </c>
      <c r="AK16" s="31"/>
      <c r="AL16" s="23">
        <f>LARGE(C16:AG16,1)</f>
        <v>10</v>
      </c>
      <c r="AM16" s="31"/>
      <c r="AN16" s="23">
        <f>SMALL(C16:AG16,1)</f>
        <v>-1</v>
      </c>
      <c r="AO16" s="32"/>
      <c r="AP16" s="26">
        <f>STDEV(C16:AG16)</f>
        <v>5.859465277082315</v>
      </c>
      <c r="AQ16" s="33"/>
      <c r="AR16" t="s" s="28">
        <f>IF(AH16&gt;=H11,"Bonne journée  ","Mauvaise journée ")</f>
        <v>32</v>
      </c>
      <c r="AS16" s="34"/>
      <c r="AT16" s="23">
        <v>11</v>
      </c>
      <c r="AU16" s="34"/>
      <c r="AV16" s="23">
        <v>-1</v>
      </c>
      <c r="AW16" s="34"/>
      <c r="AX16" s="23">
        <f>ROUND(AT16/(-AV16),2)</f>
        <v>11</v>
      </c>
      <c r="AY16" t="s" s="43">
        <f>IF(AX16&gt;2,"Tu prends pas de risque c'est bien :)","Tu prends des risques !!!!!!!!!")</f>
        <v>30</v>
      </c>
    </row>
    <row r="17" ht="22" customHeight="1">
      <c r="B17" s="44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7"/>
      <c r="AQ17" s="38"/>
      <c r="AR17" s="39"/>
      <c r="AS17" s="39"/>
      <c r="AT17" s="39"/>
      <c r="AU17" s="39"/>
      <c r="AV17" s="39"/>
      <c r="AW17" s="39"/>
      <c r="AX17" s="39"/>
      <c r="AY17" s="45"/>
    </row>
    <row r="18" ht="34" customHeight="1">
      <c r="B18" t="s" s="2">
        <v>0</v>
      </c>
      <c r="C18" s="3">
        <v>3000</v>
      </c>
      <c r="D18" t="s" s="4">
        <v>1</v>
      </c>
      <c r="E18" t="s" s="4">
        <v>2</v>
      </c>
      <c r="F18" t="s" s="4">
        <v>3</v>
      </c>
      <c r="G18" t="s" s="4">
        <v>4</v>
      </c>
      <c r="H18" t="s" s="4">
        <v>5</v>
      </c>
      <c r="I18" s="5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7"/>
      <c r="AH18" t="s" s="4">
        <v>6</v>
      </c>
      <c r="AI18" s="8">
        <f>SUM(AH20:AH24)</f>
        <v>1014</v>
      </c>
      <c r="AJ18" t="s" s="2">
        <v>7</v>
      </c>
      <c r="AK18" s="8">
        <f>SUM(AJ20:AJ24)</f>
        <v>20</v>
      </c>
      <c r="AL18" t="s" s="4">
        <v>8</v>
      </c>
      <c r="AM18" s="8">
        <f>LARGE(AL20:AL24,1)</f>
        <v>1000</v>
      </c>
      <c r="AN18" t="s" s="4">
        <v>9</v>
      </c>
      <c r="AO18" s="9">
        <f>SMALL(AN20:AN24,1)</f>
        <v>-280</v>
      </c>
      <c r="AP18" t="s" s="4">
        <v>10</v>
      </c>
      <c r="AQ18" s="40">
        <f>STDEV(C20:AG24)</f>
        <v>234.7935487323188</v>
      </c>
      <c r="AR18" t="s" s="4">
        <v>11</v>
      </c>
      <c r="AS18" t="s" s="11">
        <f>IF(AI18&gt;=C18,"Bonne semaine","Mauvaise semaine")</f>
        <v>36</v>
      </c>
      <c r="AT18" t="s" s="4">
        <v>13</v>
      </c>
      <c r="AU18" s="8">
        <f>SUMIF(C20:AG24,"&gt;0")</f>
        <v>1298</v>
      </c>
      <c r="AV18" t="s" s="4">
        <v>14</v>
      </c>
      <c r="AW18" s="12">
        <v>-284</v>
      </c>
      <c r="AX18" t="s" s="4">
        <v>15</v>
      </c>
      <c r="AY18" s="9">
        <f>ROUND(AU18/(-AW18),2)</f>
        <v>4.57</v>
      </c>
    </row>
    <row r="19" ht="46" customHeight="1">
      <c r="B19" t="s" s="13">
        <v>38</v>
      </c>
      <c r="C19" t="s" s="4">
        <v>17</v>
      </c>
      <c r="D19" s="3">
        <v>200</v>
      </c>
      <c r="E19" s="3">
        <v>200</v>
      </c>
      <c r="F19" s="3"/>
      <c r="G19" s="3"/>
      <c r="H19" s="3">
        <v>500</v>
      </c>
      <c r="I19" s="14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6"/>
      <c r="AH19" t="s" s="2">
        <v>18</v>
      </c>
      <c r="AI19" s="17"/>
      <c r="AJ19" t="s" s="2">
        <v>19</v>
      </c>
      <c r="AK19" s="17"/>
      <c r="AL19" t="s" s="2">
        <v>20</v>
      </c>
      <c r="AM19" s="17"/>
      <c r="AN19" t="s" s="2">
        <v>21</v>
      </c>
      <c r="AO19" s="17"/>
      <c r="AP19" t="s" s="2">
        <v>22</v>
      </c>
      <c r="AQ19" s="18"/>
      <c r="AR19" t="s" s="2">
        <v>23</v>
      </c>
      <c r="AS19" s="17"/>
      <c r="AT19" t="s" s="4">
        <v>24</v>
      </c>
      <c r="AU19" s="19"/>
      <c r="AV19" t="s" s="4">
        <v>25</v>
      </c>
      <c r="AW19" s="17"/>
      <c r="AX19" t="s" s="4">
        <v>26</v>
      </c>
      <c r="AY19" t="s" s="9">
        <f>IF(AY18&gt;2,"Tu prends pas de risque c'est bien :)","Tu prends des risques !!!!!!!!!")</f>
        <v>30</v>
      </c>
    </row>
    <row r="20" ht="34" customHeight="1">
      <c r="B20" t="s" s="21">
        <v>28</v>
      </c>
      <c r="C20" s="22">
        <v>1</v>
      </c>
      <c r="D20" s="22">
        <v>10</v>
      </c>
      <c r="E20" s="22">
        <v>4</v>
      </c>
      <c r="F20" s="22">
        <v>100</v>
      </c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>
        <v>1000</v>
      </c>
      <c r="AB20" s="22"/>
      <c r="AC20" s="22"/>
      <c r="AD20" s="22"/>
      <c r="AE20" s="22">
        <v>85</v>
      </c>
      <c r="AF20" s="22">
        <v>50</v>
      </c>
      <c r="AG20" s="22">
        <v>-280</v>
      </c>
      <c r="AH20" s="23">
        <f>SUM(C20:AG20)</f>
        <v>970</v>
      </c>
      <c r="AI20" s="24"/>
      <c r="AJ20" s="23">
        <f>COUNT(D20:AH20)</f>
        <v>8</v>
      </c>
      <c r="AK20" s="24"/>
      <c r="AL20" s="23">
        <f>LARGE(C20:AG20,1)</f>
        <v>1000</v>
      </c>
      <c r="AM20" s="24"/>
      <c r="AN20" s="23">
        <f>SMALL(C20:AG20,1)</f>
        <v>-280</v>
      </c>
      <c r="AO20" s="25"/>
      <c r="AP20" s="26">
        <f>STDEV(C20:AG20)</f>
        <v>374.2858914939603</v>
      </c>
      <c r="AQ20" s="27"/>
      <c r="AR20" t="s" s="28">
        <f>IF(AH20&gt;=D19,"Bonne journée  ","Mauvaise journée ")</f>
        <v>29</v>
      </c>
      <c r="AS20" s="25"/>
      <c r="AT20" s="23">
        <v>1250</v>
      </c>
      <c r="AU20" s="25"/>
      <c r="AV20" s="23">
        <v>-280</v>
      </c>
      <c r="AW20" s="25"/>
      <c r="AX20" s="23">
        <f>ROUND(AT20/(-AV20),2)</f>
        <v>4.46</v>
      </c>
      <c r="AY20" t="s" s="11">
        <f>IF(AX20&gt;2,"Tu prends pas de risque c'est bien :)","Tu prends des risques !!!!!!!!!")</f>
        <v>30</v>
      </c>
    </row>
    <row r="21" ht="34" customHeight="1">
      <c r="B21" t="s" s="21">
        <v>31</v>
      </c>
      <c r="C21" s="22">
        <v>20</v>
      </c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>
        <v>2</v>
      </c>
      <c r="Y21" s="22"/>
      <c r="Z21" s="22"/>
      <c r="AA21" s="22"/>
      <c r="AB21" s="22"/>
      <c r="AC21" s="22"/>
      <c r="AD21" s="22"/>
      <c r="AE21" s="22"/>
      <c r="AF21" s="22">
        <v>-1</v>
      </c>
      <c r="AG21" s="22"/>
      <c r="AH21" s="23">
        <f>SUM(C21:AG21)</f>
        <v>21</v>
      </c>
      <c r="AI21" s="29"/>
      <c r="AJ21" s="23">
        <f>COUNT(C21:AG21)</f>
        <v>3</v>
      </c>
      <c r="AK21" s="29"/>
      <c r="AL21" s="23">
        <f>LARGE(C21:AG21,1)</f>
        <v>20</v>
      </c>
      <c r="AM21" s="29"/>
      <c r="AN21" s="23">
        <f>SMALL(C21:AG21,1)</f>
        <v>-1</v>
      </c>
      <c r="AO21" s="24"/>
      <c r="AP21" s="26">
        <f>STDEV(C21:AG21)</f>
        <v>11.35781669160055</v>
      </c>
      <c r="AQ21" s="27"/>
      <c r="AR21" t="s" s="28">
        <f>IF(AH21&gt;=E19,"Bonne journée  ","Mauvaise journée ")</f>
        <v>32</v>
      </c>
      <c r="AS21" s="30"/>
      <c r="AT21" s="23">
        <v>22</v>
      </c>
      <c r="AU21" s="30"/>
      <c r="AV21" s="23">
        <v>-1</v>
      </c>
      <c r="AW21" s="30"/>
      <c r="AX21" s="23">
        <f>ROUND(AT21/(-AV21),2)</f>
        <v>22</v>
      </c>
      <c r="AY21" t="s" s="41">
        <f>IF(AX21&gt;2,"Tu prends pas de risque c'est bien :)","Tu prends des risques !!!!!!!!!")</f>
        <v>30</v>
      </c>
    </row>
    <row r="22" ht="34" customHeight="1">
      <c r="B22" t="s" s="21">
        <v>33</v>
      </c>
      <c r="C22" s="22">
        <v>-1</v>
      </c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>
        <v>1</v>
      </c>
      <c r="AD22" s="22">
        <v>8</v>
      </c>
      <c r="AE22" s="22"/>
      <c r="AF22" s="22"/>
      <c r="AG22" s="22"/>
      <c r="AH22" s="23">
        <f>SUM(C22:AG22)</f>
        <v>8</v>
      </c>
      <c r="AI22" s="29"/>
      <c r="AJ22" s="23">
        <f>COUNT(C22:AG22)</f>
        <v>3</v>
      </c>
      <c r="AK22" s="29"/>
      <c r="AL22" s="23">
        <f>LARGE(C22:AG22,1)</f>
        <v>8</v>
      </c>
      <c r="AM22" s="29"/>
      <c r="AN22" s="23">
        <f>SMALL(C22:AG22,1)</f>
        <v>-1</v>
      </c>
      <c r="AO22" s="24"/>
      <c r="AP22" s="26">
        <f>STDEV(C22:AG22)</f>
        <v>4.725815626252609</v>
      </c>
      <c r="AQ22" s="27"/>
      <c r="AR22" t="s" s="28">
        <f>IF(AH22&gt;=F19,"Bonne journée  ","Mauvaise journée ")</f>
        <v>29</v>
      </c>
      <c r="AS22" s="30"/>
      <c r="AT22" s="23">
        <v>9</v>
      </c>
      <c r="AU22" s="30"/>
      <c r="AV22" s="23">
        <v>-1</v>
      </c>
      <c r="AW22" s="30"/>
      <c r="AX22" s="23">
        <f>ROUND(AT22/(-AV22),2)</f>
        <v>9</v>
      </c>
      <c r="AY22" t="s" s="42">
        <f>IF(AX22&gt;2,"Tu prends pas de risque c'est bien :)","Tu prends des risques !!!!!!!!!")</f>
        <v>30</v>
      </c>
    </row>
    <row r="23" ht="34" customHeight="1">
      <c r="B23" t="s" s="21">
        <v>34</v>
      </c>
      <c r="C23" s="22">
        <v>-1</v>
      </c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>
        <v>1</v>
      </c>
      <c r="AD23" s="22">
        <v>5</v>
      </c>
      <c r="AE23" s="22"/>
      <c r="AF23" s="22"/>
      <c r="AG23" s="22"/>
      <c r="AH23" s="23">
        <f>SUM(C23:AG23)</f>
        <v>5</v>
      </c>
      <c r="AI23" s="29"/>
      <c r="AJ23" s="23">
        <f>COUNT(C23:AG23)</f>
        <v>3</v>
      </c>
      <c r="AK23" s="29"/>
      <c r="AL23" s="23">
        <f>LARGE(C23:AG23,1)</f>
        <v>5</v>
      </c>
      <c r="AM23" s="29"/>
      <c r="AN23" s="23">
        <f>SMALL(C23:AG23,1)</f>
        <v>-1</v>
      </c>
      <c r="AO23" s="24"/>
      <c r="AP23" s="26">
        <f>STDEV(C23:AG23)</f>
        <v>3.055050463303893</v>
      </c>
      <c r="AQ23" s="27"/>
      <c r="AR23" t="s" s="28">
        <f>IF(AH23&gt;=G19,"Bonne journée  ","Mauvaise journée ")</f>
        <v>29</v>
      </c>
      <c r="AS23" s="30"/>
      <c r="AT23" s="23">
        <v>6</v>
      </c>
      <c r="AU23" s="30"/>
      <c r="AV23" s="23">
        <v>-1</v>
      </c>
      <c r="AW23" s="30"/>
      <c r="AX23" s="23">
        <f>ROUND(AT23/(-AV23),2)</f>
        <v>6</v>
      </c>
      <c r="AY23" t="s" s="42">
        <f>IF(AX23&gt;2,"Tu prends pas de risque c'est bien :)","Tu prends des risques !!!!!!!!!")</f>
        <v>30</v>
      </c>
    </row>
    <row r="24" ht="34" customHeight="1">
      <c r="B24" t="s" s="21">
        <v>35</v>
      </c>
      <c r="C24" s="22">
        <v>-1</v>
      </c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>
        <v>1</v>
      </c>
      <c r="AD24" s="22">
        <v>10</v>
      </c>
      <c r="AE24" s="22"/>
      <c r="AF24" s="22"/>
      <c r="AG24" s="22"/>
      <c r="AH24" s="23">
        <f>SUM(C24:AG24)</f>
        <v>10</v>
      </c>
      <c r="AI24" s="31"/>
      <c r="AJ24" s="23">
        <f>COUNT(C24:AG24)</f>
        <v>3</v>
      </c>
      <c r="AK24" s="31"/>
      <c r="AL24" s="23">
        <f>LARGE(C24:AG24,1)</f>
        <v>10</v>
      </c>
      <c r="AM24" s="31"/>
      <c r="AN24" s="23">
        <f>SMALL(C24:AG24,1)</f>
        <v>-1</v>
      </c>
      <c r="AO24" s="32"/>
      <c r="AP24" s="26">
        <f>STDEV(C24:AG24)</f>
        <v>5.859465277082315</v>
      </c>
      <c r="AQ24" s="33"/>
      <c r="AR24" t="s" s="28">
        <f>IF(AH24&gt;=H19,"Bonne journée  ","Mauvaise journée ")</f>
        <v>32</v>
      </c>
      <c r="AS24" s="34"/>
      <c r="AT24" s="23">
        <v>11</v>
      </c>
      <c r="AU24" s="34"/>
      <c r="AV24" s="23">
        <v>-1</v>
      </c>
      <c r="AW24" s="34"/>
      <c r="AX24" s="23">
        <f>ROUND(AT24/(-AV24),2)</f>
        <v>11</v>
      </c>
      <c r="AY24" t="s" s="43">
        <f>IF(AX24&gt;2,"Tu prends pas de risque c'est bien :)","Tu prends des risques !!!!!!!!!")</f>
        <v>30</v>
      </c>
    </row>
    <row r="25" ht="22" customHeight="1">
      <c r="B25" s="35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36"/>
      <c r="AO25" s="36"/>
      <c r="AP25" s="37"/>
      <c r="AQ25" s="38"/>
      <c r="AR25" s="39"/>
      <c r="AS25" s="39"/>
      <c r="AT25" s="39"/>
      <c r="AU25" s="39"/>
      <c r="AV25" s="39"/>
      <c r="AW25" s="39"/>
      <c r="AX25" s="39"/>
      <c r="AY25" s="39"/>
    </row>
    <row r="26" ht="34" customHeight="1">
      <c r="B26" t="s" s="2">
        <v>0</v>
      </c>
      <c r="C26" s="3">
        <v>3000</v>
      </c>
      <c r="D26" t="s" s="4">
        <v>1</v>
      </c>
      <c r="E26" t="s" s="4">
        <v>2</v>
      </c>
      <c r="F26" t="s" s="4">
        <v>3</v>
      </c>
      <c r="G26" t="s" s="4">
        <v>4</v>
      </c>
      <c r="H26" t="s" s="4">
        <v>5</v>
      </c>
      <c r="I26" s="5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7"/>
      <c r="AH26" t="s" s="4">
        <v>6</v>
      </c>
      <c r="AI26" s="8">
        <f>SUM(AH28:AH32)</f>
        <v>5220</v>
      </c>
      <c r="AJ26" t="s" s="2">
        <v>7</v>
      </c>
      <c r="AK26" s="8">
        <f>SUM(AJ28:AJ32)</f>
        <v>25</v>
      </c>
      <c r="AL26" t="s" s="4">
        <v>8</v>
      </c>
      <c r="AM26" s="8">
        <f>LARGE(AL28:AL32,1)</f>
        <v>5000</v>
      </c>
      <c r="AN26" t="s" s="4">
        <v>9</v>
      </c>
      <c r="AO26" s="9">
        <f>SMALL(AN28:AN32,1)</f>
        <v>-800</v>
      </c>
      <c r="AP26" t="s" s="4">
        <v>10</v>
      </c>
      <c r="AQ26" s="40">
        <f>STDEV(C28:AG32)</f>
        <v>1023.656151579556</v>
      </c>
      <c r="AR26" t="s" s="4">
        <v>11</v>
      </c>
      <c r="AS26" t="s" s="11">
        <f>IF(AI26&gt;=C26,"Bonne semaine","Mauvaise semaine")</f>
        <v>12</v>
      </c>
      <c r="AT26" t="s" s="4">
        <v>13</v>
      </c>
      <c r="AU26" s="8">
        <f>SUMIF(C28:AG32,"&gt;0")</f>
        <v>6304</v>
      </c>
      <c r="AV26" t="s" s="4">
        <v>14</v>
      </c>
      <c r="AW26" s="12">
        <v>-1084</v>
      </c>
      <c r="AX26" t="s" s="4">
        <v>15</v>
      </c>
      <c r="AY26" s="9">
        <f>ROUND(AU26/(-AW26),2)</f>
        <v>5.82</v>
      </c>
    </row>
    <row r="27" ht="46" customHeight="1">
      <c r="B27" t="s" s="13">
        <v>39</v>
      </c>
      <c r="C27" t="s" s="4">
        <v>17</v>
      </c>
      <c r="D27" s="3">
        <v>200</v>
      </c>
      <c r="E27" s="3">
        <v>200</v>
      </c>
      <c r="F27" s="3">
        <v>200</v>
      </c>
      <c r="G27" s="3">
        <v>200</v>
      </c>
      <c r="H27" s="3">
        <v>200</v>
      </c>
      <c r="I27" s="14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6"/>
      <c r="AH27" t="s" s="2">
        <v>18</v>
      </c>
      <c r="AI27" s="17"/>
      <c r="AJ27" t="s" s="2">
        <v>19</v>
      </c>
      <c r="AK27" s="17"/>
      <c r="AL27" t="s" s="2">
        <v>20</v>
      </c>
      <c r="AM27" s="17"/>
      <c r="AN27" t="s" s="2">
        <v>21</v>
      </c>
      <c r="AO27" s="17"/>
      <c r="AP27" t="s" s="2">
        <v>22</v>
      </c>
      <c r="AQ27" s="18"/>
      <c r="AR27" t="s" s="2">
        <v>23</v>
      </c>
      <c r="AS27" s="17"/>
      <c r="AT27" t="s" s="4">
        <v>24</v>
      </c>
      <c r="AU27" s="19"/>
      <c r="AV27" t="s" s="4">
        <v>25</v>
      </c>
      <c r="AW27" s="17"/>
      <c r="AX27" t="s" s="4">
        <v>26</v>
      </c>
      <c r="AY27" t="s" s="9">
        <f>IF(AY26&gt;2,"Tu prends pas de risque c'est bien :)","Tu prends des risques !!!!!!!!!")</f>
        <v>30</v>
      </c>
    </row>
    <row r="28" ht="34" customHeight="1">
      <c r="B28" t="s" s="21">
        <v>28</v>
      </c>
      <c r="C28" s="22">
        <v>1</v>
      </c>
      <c r="D28" s="22">
        <v>10</v>
      </c>
      <c r="E28" s="22">
        <v>4</v>
      </c>
      <c r="F28" s="22">
        <v>100</v>
      </c>
      <c r="G28" s="22">
        <v>500</v>
      </c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>
        <v>500</v>
      </c>
      <c r="AB28" s="22"/>
      <c r="AC28" s="22"/>
      <c r="AD28" s="22"/>
      <c r="AE28" s="22">
        <v>85</v>
      </c>
      <c r="AF28" s="22">
        <v>50</v>
      </c>
      <c r="AG28" s="22">
        <v>-280</v>
      </c>
      <c r="AH28" s="23">
        <f>SUM(C28:AG28)</f>
        <v>970</v>
      </c>
      <c r="AI28" s="24"/>
      <c r="AJ28" s="23">
        <f>COUNT(D28:AH28)</f>
        <v>9</v>
      </c>
      <c r="AK28" s="24"/>
      <c r="AL28" s="23">
        <f>LARGE(C28:AG28,1)</f>
        <v>500</v>
      </c>
      <c r="AM28" s="24"/>
      <c r="AN28" s="23">
        <f>SMALL(C28:AG28,1)</f>
        <v>-280</v>
      </c>
      <c r="AO28" s="25"/>
      <c r="AP28" s="26">
        <f>STDEV(C28:AG28)</f>
        <v>248.4193922471522</v>
      </c>
      <c r="AQ28" s="27"/>
      <c r="AR28" t="s" s="28">
        <f>IF(AH28&gt;=D27,"Bonne journée  ","Mauvaise journée ")</f>
        <v>29</v>
      </c>
      <c r="AS28" s="25"/>
      <c r="AT28" s="23">
        <v>1250</v>
      </c>
      <c r="AU28" s="25"/>
      <c r="AV28" s="23">
        <v>-280</v>
      </c>
      <c r="AW28" s="25"/>
      <c r="AX28" s="23">
        <f>ROUND(AT28/(-AV28),2)</f>
        <v>4.46</v>
      </c>
      <c r="AY28" t="s" s="11">
        <f>IF(AX28&gt;2,"Tu prends pas de risque c'est bien :)","Tu prends des risques !!!!!!!!!")</f>
        <v>30</v>
      </c>
    </row>
    <row r="29" ht="34" customHeight="1">
      <c r="B29" t="s" s="21">
        <v>31</v>
      </c>
      <c r="C29" s="22">
        <v>20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>
        <v>5000</v>
      </c>
      <c r="U29" s="22"/>
      <c r="V29" s="22"/>
      <c r="W29" s="22"/>
      <c r="X29" s="22">
        <v>2</v>
      </c>
      <c r="Y29" s="22"/>
      <c r="Z29" s="22"/>
      <c r="AA29" s="22"/>
      <c r="AB29" s="22"/>
      <c r="AC29" s="22"/>
      <c r="AD29" s="22"/>
      <c r="AE29" s="22"/>
      <c r="AF29" s="22">
        <v>-1</v>
      </c>
      <c r="AG29" s="22"/>
      <c r="AH29" s="23">
        <f>SUM(C29:AG29)</f>
        <v>5021</v>
      </c>
      <c r="AI29" s="29"/>
      <c r="AJ29" s="23">
        <f>COUNT(C29:AG29)</f>
        <v>4</v>
      </c>
      <c r="AK29" s="29"/>
      <c r="AL29" s="23">
        <f>LARGE(C29:AG29,1)</f>
        <v>5000</v>
      </c>
      <c r="AM29" s="29"/>
      <c r="AN29" s="23">
        <f>SMALL(C29:AG29,1)</f>
        <v>-1</v>
      </c>
      <c r="AO29" s="24"/>
      <c r="AP29" s="26">
        <f>STDEV(C29:AG29)</f>
        <v>2496.517224054342</v>
      </c>
      <c r="AQ29" s="27"/>
      <c r="AR29" t="s" s="28">
        <f>IF(AH29&gt;=E27,"Bonne journée  ","Mauvaise journée ")</f>
        <v>29</v>
      </c>
      <c r="AS29" s="30"/>
      <c r="AT29" s="23">
        <v>5022</v>
      </c>
      <c r="AU29" s="30"/>
      <c r="AV29" s="23">
        <v>-1</v>
      </c>
      <c r="AW29" s="30"/>
      <c r="AX29" s="23">
        <f>ROUND(AT29/(-AV29),2)</f>
        <v>5022</v>
      </c>
      <c r="AY29" t="s" s="41">
        <f>IF(AX29&gt;2,"Tu prends pas de risque c'est bien :)","Tu prends des risques !!!!!!!!!")</f>
        <v>30</v>
      </c>
    </row>
    <row r="30" ht="34" customHeight="1">
      <c r="B30" t="s" s="21">
        <v>33</v>
      </c>
      <c r="C30" s="22">
        <v>-1</v>
      </c>
      <c r="D30" s="22">
        <v>4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>
        <f>-800</f>
        <v>-800</v>
      </c>
      <c r="Y30" s="22"/>
      <c r="Z30" s="22"/>
      <c r="AA30" s="22"/>
      <c r="AB30" s="22"/>
      <c r="AC30" s="22">
        <v>1</v>
      </c>
      <c r="AD30" s="22">
        <v>8</v>
      </c>
      <c r="AE30" s="22"/>
      <c r="AF30" s="22"/>
      <c r="AG30" s="22"/>
      <c r="AH30" s="23">
        <f>SUM(C30:AG30)</f>
        <v>-788</v>
      </c>
      <c r="AI30" s="29"/>
      <c r="AJ30" s="23">
        <f>COUNT(C30:AG30)</f>
        <v>5</v>
      </c>
      <c r="AK30" s="29"/>
      <c r="AL30" s="23">
        <f>LARGE(C30:AG30,1)</f>
        <v>8</v>
      </c>
      <c r="AM30" s="29"/>
      <c r="AN30" s="23">
        <f>SMALL(C30:AG30,1)</f>
        <v>-800</v>
      </c>
      <c r="AO30" s="24"/>
      <c r="AP30" s="26">
        <f>STDEV(C30:AG30)</f>
        <v>359.1285285242597</v>
      </c>
      <c r="AQ30" s="27"/>
      <c r="AR30" t="s" s="28">
        <f>IF(AH30&gt;=F27,"Bonne journée  ","Mauvaise journée ")</f>
        <v>32</v>
      </c>
      <c r="AS30" s="30"/>
      <c r="AT30" s="23">
        <v>13</v>
      </c>
      <c r="AU30" s="30"/>
      <c r="AV30" s="23">
        <v>-801</v>
      </c>
      <c r="AW30" s="30"/>
      <c r="AX30" s="23">
        <f>ROUND(AT30/(-AV30),2)</f>
        <v>0.02</v>
      </c>
      <c r="AY30" t="s" s="42">
        <f>IF(AX30&gt;2,"Tu prends pas de risque c'est bien :)","Tu prends des risques !!!!!!!!!")</f>
        <v>27</v>
      </c>
    </row>
    <row r="31" ht="34" customHeight="1">
      <c r="B31" t="s" s="21">
        <v>34</v>
      </c>
      <c r="C31" s="22">
        <v>-1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>
        <v>1</v>
      </c>
      <c r="AD31" s="22">
        <v>5</v>
      </c>
      <c r="AE31" s="22"/>
      <c r="AF31" s="22"/>
      <c r="AG31" s="22"/>
      <c r="AH31" s="23">
        <f>SUM(C31:AG31)</f>
        <v>5</v>
      </c>
      <c r="AI31" s="29"/>
      <c r="AJ31" s="23">
        <f>COUNT(C31:AG31)</f>
        <v>3</v>
      </c>
      <c r="AK31" s="29"/>
      <c r="AL31" s="23">
        <f>LARGE(C31:AG31,1)</f>
        <v>5</v>
      </c>
      <c r="AM31" s="29"/>
      <c r="AN31" s="23">
        <f>SMALL(C31:AG31,1)</f>
        <v>-1</v>
      </c>
      <c r="AO31" s="24"/>
      <c r="AP31" s="26">
        <f>STDEV(C31:AG31)</f>
        <v>3.055050463303893</v>
      </c>
      <c r="AQ31" s="27"/>
      <c r="AR31" t="s" s="28">
        <f>IF(AH31&gt;=G27,"Bonne journée  ","Mauvaise journée ")</f>
        <v>32</v>
      </c>
      <c r="AS31" s="30"/>
      <c r="AT31" s="23">
        <v>6</v>
      </c>
      <c r="AU31" s="30"/>
      <c r="AV31" s="23">
        <v>-1</v>
      </c>
      <c r="AW31" s="30"/>
      <c r="AX31" s="23">
        <f>ROUND(AT31/(-AV31),2)</f>
        <v>6</v>
      </c>
      <c r="AY31" t="s" s="42">
        <f>IF(AX31&gt;2,"Tu prends pas de risque c'est bien :)","Tu prends des risques !!!!!!!!!")</f>
        <v>30</v>
      </c>
    </row>
    <row r="32" ht="34" customHeight="1">
      <c r="B32" t="s" s="21">
        <v>35</v>
      </c>
      <c r="C32" s="22">
        <v>-1</v>
      </c>
      <c r="D32" s="22">
        <v>2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>
        <v>1</v>
      </c>
      <c r="AD32" s="22">
        <v>10</v>
      </c>
      <c r="AE32" s="22"/>
      <c r="AF32" s="22"/>
      <c r="AG32" s="22"/>
      <c r="AH32" s="23">
        <f>SUM(C32:AG32)</f>
        <v>12</v>
      </c>
      <c r="AI32" s="31"/>
      <c r="AJ32" s="23">
        <f>COUNT(C32:AG32)</f>
        <v>4</v>
      </c>
      <c r="AK32" s="31"/>
      <c r="AL32" s="23">
        <f>LARGE(C32:AG32,1)</f>
        <v>10</v>
      </c>
      <c r="AM32" s="31"/>
      <c r="AN32" s="23">
        <f>SMALL(C32:AG32,1)</f>
        <v>-1</v>
      </c>
      <c r="AO32" s="32"/>
      <c r="AP32" s="26">
        <f>STDEV(C32:AG32)</f>
        <v>4.83045891539648</v>
      </c>
      <c r="AQ32" s="33"/>
      <c r="AR32" t="s" s="28">
        <f>IF(AH32&gt;=H27,"Bonne journée  ","Mauvaise journée ")</f>
        <v>32</v>
      </c>
      <c r="AS32" s="34"/>
      <c r="AT32" s="23">
        <v>13</v>
      </c>
      <c r="AU32" s="34"/>
      <c r="AV32" s="23">
        <v>-1</v>
      </c>
      <c r="AW32" s="34"/>
      <c r="AX32" s="23">
        <f>ROUND(AT32/(-AV32),2)</f>
        <v>13</v>
      </c>
      <c r="AY32" t="s" s="43">
        <f>IF(AX32&gt;2,"Tu prends pas de risque c'est bien :)","Tu prends des risques !!!!!!!!!")</f>
        <v>30</v>
      </c>
    </row>
    <row r="33" ht="22" customHeight="1">
      <c r="B33" s="35"/>
      <c r="C33" s="46"/>
      <c r="D33" s="46"/>
      <c r="E33" s="46"/>
      <c r="F33" s="46"/>
      <c r="G33" s="46"/>
      <c r="H33" s="46"/>
      <c r="I33" s="46"/>
      <c r="J33" s="46"/>
      <c r="K33" s="46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8"/>
      <c r="AO33" s="48"/>
      <c r="AP33" s="49"/>
      <c r="AQ33" s="49"/>
      <c r="AR33" s="48"/>
      <c r="AS33" s="48"/>
      <c r="AT33" s="48"/>
      <c r="AU33" s="48"/>
      <c r="AV33" s="48"/>
      <c r="AW33" s="48"/>
      <c r="AX33" s="48"/>
      <c r="AY33" s="48"/>
    </row>
    <row r="34" ht="34" customHeight="1">
      <c r="B34" t="s" s="50">
        <v>40</v>
      </c>
      <c r="C34" t="s" s="4">
        <v>41</v>
      </c>
      <c r="D34" t="s" s="4">
        <v>42</v>
      </c>
      <c r="E34" t="s" s="4">
        <v>43</v>
      </c>
      <c r="F34" t="s" s="4">
        <v>44</v>
      </c>
      <c r="G34" t="s" s="4">
        <v>45</v>
      </c>
      <c r="H34" t="s" s="4">
        <v>11</v>
      </c>
      <c r="I34" t="s" s="4">
        <v>46</v>
      </c>
      <c r="J34" t="s" s="4">
        <v>47</v>
      </c>
      <c r="K34" t="s" s="4">
        <v>48</v>
      </c>
      <c r="L34" s="51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3"/>
      <c r="AI34" s="53"/>
      <c r="AJ34" s="53"/>
      <c r="AK34" s="53"/>
      <c r="AL34" s="52"/>
      <c r="AM34" s="52"/>
      <c r="AN34" s="54"/>
      <c r="AO34" s="54"/>
      <c r="AP34" s="55"/>
      <c r="AQ34" s="55"/>
      <c r="AR34" s="54"/>
      <c r="AS34" s="54"/>
      <c r="AT34" s="54"/>
      <c r="AU34" s="54"/>
      <c r="AV34" s="54"/>
      <c r="AW34" s="54"/>
      <c r="AX34" s="54"/>
      <c r="AY34" s="54"/>
    </row>
    <row r="35" ht="34" customHeight="1">
      <c r="B35" t="s" s="3">
        <v>49</v>
      </c>
      <c r="C35" s="11">
        <f>INDEX((B2:AY2,B10:AY11,B18:AY19,B26:AY27),1,34,B35)</f>
        <v>8514</v>
      </c>
      <c r="D35" s="11">
        <f>INDEX((B2:AY2,B10:AY11,B18:AY19,B26:AY27),1,36,B35)</f>
        <v>23</v>
      </c>
      <c r="E35" s="11">
        <f>INDEX((B2:AY2,B10:AY11,B18:AY19,B26:AY27),1,38,B35)</f>
        <v>8000</v>
      </c>
      <c r="F35" s="11">
        <f>INDEX((B2:AY2,B10:AY11,B18:AY19,B26:AY27),1,40,B35)</f>
        <v>-5000</v>
      </c>
      <c r="G35" s="56">
        <f>INDEX((B2:AY2,B10:AY11,B18:AY19,B26:AY27),1,42,B35)</f>
        <v>2248.203134064137</v>
      </c>
      <c r="H35" t="s" s="11">
        <f>INDEX((B2:AS2,B10:AS10,B18:AS18,B26:AS26),1,44,B35)</f>
        <v>50</v>
      </c>
      <c r="I35" s="28">
        <f>INDEX((B2:AY2,B10:AY11,B18:AY19,B26:AY27),1,46,B35)</f>
        <v>13798</v>
      </c>
      <c r="J35" s="28">
        <f>INDEX((B2:AY2,B10:AY11,B18:AY19,B26:AY27),1,48,B35)</f>
        <v>-5284</v>
      </c>
      <c r="K35" s="28">
        <f>INDEX((B2:AY2,B10:AY11,B18:AY19,B26:AY27),1,50,B35)</f>
        <v>2.61</v>
      </c>
      <c r="L35" t="s" s="11">
        <f>IF(K35&gt;2,"Tu prends pas de risque c'est bien :)","Tu prends des risques !!!!!!!!!")</f>
        <v>30</v>
      </c>
      <c r="M35" s="57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4"/>
      <c r="AO35" s="54"/>
      <c r="AP35" s="55"/>
      <c r="AQ35" s="55"/>
      <c r="AR35" s="54"/>
      <c r="AS35" s="54"/>
      <c r="AT35" s="54"/>
      <c r="AU35" s="54"/>
      <c r="AV35" s="54"/>
      <c r="AW35" s="54"/>
      <c r="AX35" s="54"/>
      <c r="AY35" s="54"/>
    </row>
    <row r="36" ht="34" customHeight="1">
      <c r="B36" t="s" s="3">
        <v>51</v>
      </c>
      <c r="C36" s="11">
        <f>INDEX((B2:AI2,B10:AI10,B18:AI18,B26:AI26),1,34,B36)</f>
        <v>2494</v>
      </c>
      <c r="D36" s="28">
        <f>INDEX((B2:AY2,B10:AY11,B18:AY19,B26:AY27),1,36,B36)</f>
        <v>20</v>
      </c>
      <c r="E36" s="28">
        <f>INDEX((B2:AY2,B10:AY11,B18:AY19,B26:AY27),1,38,B36)</f>
        <v>2000</v>
      </c>
      <c r="F36" s="28">
        <f>INDEX((B2:AY2,B10:AY11,B18:AY19,B26:AY27),1,40,B36)</f>
        <v>-280</v>
      </c>
      <c r="G36" s="56">
        <f>INDEX((B2:AY2,B10:AY11,B18:AY19,B26:AY27),1,42,B36)</f>
        <v>460.9738090516412</v>
      </c>
      <c r="H36" t="s" s="11">
        <f>INDEX((B2:AS2,B10:AS10,B18:AS18,B26:AS26),1,44,B36)</f>
        <v>52</v>
      </c>
      <c r="I36" s="28">
        <f>INDEX((B2:AY2,B10:AY11,B18:AY19,B26:AY27),1,46,B35)</f>
        <v>13798</v>
      </c>
      <c r="J36" s="28">
        <f>INDEX((B2:AY2,B10:AY11,B18:AY19,B26:AY27),1,48,B36)</f>
        <v>-284</v>
      </c>
      <c r="K36" s="28">
        <f>INDEX((B2:AY2,B10:AY11,B18:AY19,B26:AY27),1,50,B36)</f>
        <v>9.779999999999999</v>
      </c>
      <c r="L36" t="s" s="11">
        <f>IF(K36&gt;2,"Tu prends pas de risque c'est bien :)","Tu prends des risques !!!!!!!!!")</f>
        <v>30</v>
      </c>
      <c r="M36" s="57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4"/>
      <c r="AO36" s="54"/>
      <c r="AP36" s="55"/>
      <c r="AQ36" s="55"/>
      <c r="AR36" s="54"/>
      <c r="AS36" s="54"/>
      <c r="AT36" s="54"/>
      <c r="AU36" s="54"/>
      <c r="AV36" s="54"/>
      <c r="AW36" s="54"/>
      <c r="AX36" s="54"/>
      <c r="AY36" s="54"/>
    </row>
    <row r="37" ht="34" customHeight="1">
      <c r="B37" t="s" s="3">
        <v>53</v>
      </c>
      <c r="C37" s="11">
        <f>INDEX((B2:AY2,B10:AY10,B18:AY18,B26:AY26),1,34,B37)</f>
        <v>1014</v>
      </c>
      <c r="D37" s="28">
        <f>INDEX((B2:AY2,B10:AY11,B18:AY19,B26:AY27),1,36,B37)</f>
        <v>20</v>
      </c>
      <c r="E37" s="28">
        <f>INDEX((B2:AY2,B10:AY11,B18:AY19,B26:AY27),1,38,B37)</f>
        <v>1000</v>
      </c>
      <c r="F37" s="28">
        <f>INDEX((B2:AY2,B10:AY11,B18:AY19,B26:AY27),1,40,B37)</f>
        <v>-280</v>
      </c>
      <c r="G37" s="56">
        <f>INDEX((B2:AY2,B10:AY11,B18:AY19,B26:AY27),1,42,B37)</f>
        <v>234.7935487323188</v>
      </c>
      <c r="H37" t="s" s="11">
        <f>INDEX((B2:AS2,B10:AS10,B18:AS18,B26:AS26),1,44,B37)</f>
        <v>52</v>
      </c>
      <c r="I37" s="28">
        <f>INDEX((B2:AY2,B10:AY11,B18:AY19,B26:AY27),1,46,B35)</f>
        <v>13798</v>
      </c>
      <c r="J37" s="28">
        <f>INDEX((B2:AY2,B10:AY11,B18:AY19,B26:AY27),1,48,B37)</f>
        <v>-284</v>
      </c>
      <c r="K37" s="28">
        <f>INDEX((B2:AY2,B10:AY11,B18:AY19,B26:AY27),1,50,B37)</f>
        <v>4.57</v>
      </c>
      <c r="L37" t="s" s="11">
        <f>IF(K37&gt;2,"Tu prends pas de risque c'est bien :)","Tu prends des risques !!!!!!!!!")</f>
        <v>30</v>
      </c>
      <c r="M37" s="57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4"/>
      <c r="AO37" s="54"/>
      <c r="AP37" s="55"/>
      <c r="AQ37" s="55"/>
      <c r="AR37" s="54"/>
      <c r="AS37" s="54"/>
      <c r="AT37" s="54"/>
      <c r="AU37" s="54"/>
      <c r="AV37" s="54"/>
      <c r="AW37" s="54"/>
      <c r="AX37" s="54"/>
      <c r="AY37" s="54"/>
    </row>
    <row r="38" ht="34" customHeight="1">
      <c r="B38" t="s" s="3">
        <v>54</v>
      </c>
      <c r="C38" s="11">
        <f>INDEX((B2:AY2,B10:AY10,B18:AY18,B26:AY26),1,34,B38)</f>
        <v>5220</v>
      </c>
      <c r="D38" s="28">
        <f>INDEX((B2:AY2,B10:AY11,B18:AY19,B26:AY27),1,36,B38)</f>
        <v>25</v>
      </c>
      <c r="E38" s="28">
        <f>INDEX((B2:AY2,B10:AY11,B18:AY19,B26:AY27),1,38,B38)</f>
        <v>5000</v>
      </c>
      <c r="F38" s="28">
        <f>INDEX((B2:AY2,B10:AY11,B18:AY19,B26:AY27),1,40,B38)</f>
        <v>-800</v>
      </c>
      <c r="G38" s="56">
        <f>INDEX((B2:AY2,B10:AY11,B18:AY19,B26:AY27),1,42,B38)</f>
        <v>1023.656151579556</v>
      </c>
      <c r="H38" t="s" s="11">
        <f>INDEX((B2:AS2,B10:AS10,B18:AS18,B26:AS26),1,44,B38)</f>
        <v>50</v>
      </c>
      <c r="I38" s="28">
        <f>INDEX((B2:AY2,B10:AY11,B18:AY19,B26:AY27),1,46,B35)</f>
        <v>13798</v>
      </c>
      <c r="J38" s="28">
        <f>INDEX((B2:AY2,B10:AY11,B18:AY19,B26:AY27),1,48,B38)</f>
        <v>-1084</v>
      </c>
      <c r="K38" s="28">
        <f>INDEX((B2:AY2,B10:AY11,B18:AY19,B26:AY27),1,50,B38)</f>
        <v>5.82</v>
      </c>
      <c r="L38" t="s" s="11">
        <f>IF(K38&gt;2,"Tu prends pas de risque c'est bien :)","Tu prends des risques !!!!!!!!!")</f>
        <v>30</v>
      </c>
      <c r="M38" s="57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4"/>
      <c r="AO38" s="54"/>
      <c r="AP38" s="55"/>
      <c r="AQ38" s="55"/>
      <c r="AR38" s="54"/>
      <c r="AS38" s="54"/>
      <c r="AT38" s="54"/>
      <c r="AU38" s="54"/>
      <c r="AV38" s="54"/>
      <c r="AW38" s="54"/>
      <c r="AX38" s="54"/>
      <c r="AY38" s="54"/>
    </row>
    <row r="39" ht="34" customHeight="1">
      <c r="B39" t="s" s="4">
        <v>55</v>
      </c>
      <c r="C39" s="9">
        <f>C38+C37+C36+C35</f>
        <v>17242</v>
      </c>
      <c r="D39" s="20">
        <f>D38+D37+D36+D35</f>
        <v>88</v>
      </c>
      <c r="E39" s="20">
        <f>LARGE(E35:E38,1)</f>
        <v>8000</v>
      </c>
      <c r="F39" s="20">
        <f>SMALL(F35:F38,1)</f>
        <v>-5000</v>
      </c>
      <c r="G39" s="58">
        <f>STDEV(C4:AG8,C12:AG16,C20:AG24,C28:AG32)</f>
        <v>1280.520420384597</v>
      </c>
      <c r="H39" t="s" s="11">
        <f>IF(C39&gt;=C40,"Bon Mois","Mauvais Mois")</f>
        <v>56</v>
      </c>
      <c r="I39" s="20">
        <f>I38+I37+I36+I35</f>
        <v>55192</v>
      </c>
      <c r="J39" s="20">
        <f>J38+J37+J36+J35</f>
        <v>-6936</v>
      </c>
      <c r="K39" s="20">
        <f>ROUND(I39/-(J39),2)</f>
        <v>7.96</v>
      </c>
      <c r="L39" t="s" s="9">
        <f>IF(K39&gt;2,"Tu prends pas de risque c'est bien :)","Tu prends des risques !!!!!!!!!")</f>
        <v>30</v>
      </c>
      <c r="M39" s="57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4"/>
      <c r="AO39" s="54"/>
      <c r="AP39" s="55"/>
      <c r="AQ39" s="55"/>
      <c r="AR39" s="54"/>
      <c r="AS39" s="54"/>
      <c r="AT39" s="54"/>
      <c r="AU39" s="54"/>
      <c r="AV39" s="54"/>
      <c r="AW39" s="54"/>
      <c r="AX39" s="54"/>
      <c r="AY39" s="54"/>
    </row>
    <row r="40" ht="22" customHeight="1">
      <c r="B40" t="s" s="4">
        <v>57</v>
      </c>
      <c r="C40" s="3">
        <v>10000</v>
      </c>
      <c r="D40" s="59"/>
      <c r="E40" s="47"/>
      <c r="F40" s="47"/>
      <c r="G40" s="47"/>
      <c r="H40" s="47"/>
      <c r="I40" s="47"/>
      <c r="J40" s="47"/>
      <c r="K40" s="60"/>
      <c r="L40" s="47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4"/>
      <c r="AO40" s="54"/>
      <c r="AP40" s="55"/>
      <c r="AQ40" s="55"/>
      <c r="AR40" s="54"/>
      <c r="AS40" s="54"/>
      <c r="AT40" s="54"/>
      <c r="AU40" s="54"/>
      <c r="AV40" s="54"/>
      <c r="AW40" s="54"/>
      <c r="AX40" s="54"/>
      <c r="AY40" s="54"/>
    </row>
  </sheetData>
  <pageMargins left="0.75" right="0.75" top="1" bottom="1" header="0.5" footer="0.5"/>
  <pageSetup firstPageNumber="1" fitToHeight="1" fitToWidth="1" scale="100" useFirstPageNumber="0" orientation="portrait" pageOrder="downThenOver"/>
  <headerFooter>
    <oddFooter>&amp;L&amp;"Helvetica,Regular"&amp;12&amp;K000000	&amp;P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dimension ref="B2:AY40"/>
  <sheetViews>
    <sheetView workbookViewId="0" showGridLines="0" defaultGridColor="1">
      <pane topLeftCell="C3" xSplit="2" ySplit="2" activePane="bottomRight" state="frozenSplit"/>
    </sheetView>
  </sheetViews>
  <sheetFormatPr defaultColWidth="12.25" defaultRowHeight="18" customHeight="1" outlineLevelRow="0" outlineLevelCol="0"/>
  <cols>
    <col min="1" max="1" width="0.25" style="62" customWidth="1"/>
    <col min="2" max="2" width="12.25" style="62" customWidth="1"/>
    <col min="3" max="3" width="12.25" style="62" customWidth="1"/>
    <col min="4" max="4" width="12.25" style="62" customWidth="1"/>
    <col min="5" max="5" width="12.25" style="62" customWidth="1"/>
    <col min="6" max="6" width="12.25" style="62" customWidth="1"/>
    <col min="7" max="7" width="12.25" style="62" customWidth="1"/>
    <col min="8" max="8" width="12.25" style="62" customWidth="1"/>
    <col min="9" max="9" width="12.25" style="62" customWidth="1"/>
    <col min="10" max="10" width="12.25" style="62" customWidth="1"/>
    <col min="11" max="11" width="12.25" style="62" customWidth="1"/>
    <col min="12" max="12" width="12.25" style="62" customWidth="1"/>
    <col min="13" max="13" width="12.25" style="62" customWidth="1"/>
    <col min="14" max="14" width="12.25" style="62" customWidth="1"/>
    <col min="15" max="15" width="12.25" style="62" customWidth="1"/>
    <col min="16" max="16" width="12.25" style="62" customWidth="1"/>
    <col min="17" max="17" width="12.25" style="62" customWidth="1"/>
    <col min="18" max="18" width="12.25" style="62" customWidth="1"/>
    <col min="19" max="19" width="12.25" style="62" customWidth="1"/>
    <col min="20" max="20" width="12.25" style="62" customWidth="1"/>
    <col min="21" max="21" width="12.25" style="62" customWidth="1"/>
    <col min="22" max="22" width="12.25" style="62" customWidth="1"/>
    <col min="23" max="23" width="12.25" style="62" customWidth="1"/>
    <col min="24" max="24" width="12.25" style="62" customWidth="1"/>
    <col min="25" max="25" width="12.25" style="62" customWidth="1"/>
    <col min="26" max="26" width="12.25" style="62" customWidth="1"/>
    <col min="27" max="27" width="12.25" style="62" customWidth="1"/>
    <col min="28" max="28" width="12.25" style="62" customWidth="1"/>
    <col min="29" max="29" width="12.25" style="62" customWidth="1"/>
    <col min="30" max="30" width="12.25" style="62" customWidth="1"/>
    <col min="31" max="31" width="12.25" style="62" customWidth="1"/>
    <col min="32" max="32" width="12.25" style="62" customWidth="1"/>
    <col min="33" max="33" width="12.25" style="62" customWidth="1"/>
    <col min="34" max="34" width="12.25" style="62" customWidth="1"/>
    <col min="35" max="35" width="12.25" style="62" customWidth="1"/>
    <col min="36" max="36" width="12.25" style="62" customWidth="1"/>
    <col min="37" max="37" width="12.25" style="62" customWidth="1"/>
    <col min="38" max="38" width="12.25" style="62" customWidth="1"/>
    <col min="39" max="39" width="12.25" style="62" customWidth="1"/>
    <col min="40" max="40" width="12.25" style="62" customWidth="1"/>
    <col min="41" max="41" width="12.25" style="62" customWidth="1"/>
    <col min="42" max="42" width="12.25" style="62" customWidth="1"/>
    <col min="43" max="43" width="12.25" style="62" customWidth="1"/>
    <col min="44" max="44" width="12.25" style="62" customWidth="1"/>
    <col min="45" max="45" width="12.25" style="62" customWidth="1"/>
    <col min="46" max="46" width="12.25" style="62" customWidth="1"/>
    <col min="47" max="47" width="12.25" style="62" customWidth="1"/>
    <col min="48" max="48" width="12.25" style="62" customWidth="1"/>
    <col min="49" max="49" width="12.25" style="62" customWidth="1"/>
    <col min="50" max="50" width="12.25" style="62" customWidth="1"/>
    <col min="51" max="51" width="12.25" style="62" customWidth="1"/>
    <col min="52" max="256" width="12.25" style="62" customWidth="1"/>
  </cols>
  <sheetData>
    <row r="1" ht="2" customHeight="1"/>
    <row r="2" ht="34" customHeight="1">
      <c r="B2" t="s" s="2">
        <v>0</v>
      </c>
      <c r="C2" s="3">
        <v>3000</v>
      </c>
      <c r="D2" t="s" s="4">
        <v>1</v>
      </c>
      <c r="E2" t="s" s="4">
        <v>2</v>
      </c>
      <c r="F2" t="s" s="4">
        <v>3</v>
      </c>
      <c r="G2" t="s" s="4">
        <v>4</v>
      </c>
      <c r="H2" t="s" s="4">
        <v>5</v>
      </c>
      <c r="I2" s="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7"/>
      <c r="AH2" t="s" s="4">
        <v>6</v>
      </c>
      <c r="AI2" s="8">
        <f>SUM(AH4:AH8)</f>
        <v>3514</v>
      </c>
      <c r="AJ2" t="s" s="2">
        <v>7</v>
      </c>
      <c r="AK2" s="8">
        <f>SUM(AJ4:AJ8)</f>
        <v>22</v>
      </c>
      <c r="AL2" t="s" s="4">
        <v>8</v>
      </c>
      <c r="AM2" s="8">
        <f>LARGE(AL4:AL8,1)</f>
        <v>8000</v>
      </c>
      <c r="AN2" t="s" s="4">
        <v>9</v>
      </c>
      <c r="AO2" s="9">
        <f>SMALL(AN4:AN8,1)</f>
        <v>-5000</v>
      </c>
      <c r="AP2" t="s" s="4">
        <v>10</v>
      </c>
      <c r="AQ2" s="10">
        <f>STDEV(C4:AG8)</f>
        <v>2056.205015297615</v>
      </c>
      <c r="AR2" t="s" s="4">
        <v>11</v>
      </c>
      <c r="AS2" t="s" s="11">
        <f>IF(AI2&gt;=C2,"Bonne semaine","Mauvaise semaine")</f>
        <v>12</v>
      </c>
      <c r="AT2" t="s" s="4">
        <v>13</v>
      </c>
      <c r="AU2" s="8">
        <f>SUMIF(C4:AG8,"&gt;0")</f>
        <v>8798</v>
      </c>
      <c r="AV2" t="s" s="4">
        <v>14</v>
      </c>
      <c r="AW2" s="12">
        <v>-5284</v>
      </c>
      <c r="AX2" t="s" s="4">
        <v>15</v>
      </c>
      <c r="AY2" s="9">
        <f>ROUND(AU2/(-AW2),2)</f>
        <v>1.67</v>
      </c>
    </row>
    <row r="3" ht="46" customHeight="1">
      <c r="B3" t="s" s="13">
        <v>16</v>
      </c>
      <c r="C3" t="s" s="4">
        <v>17</v>
      </c>
      <c r="D3" s="3">
        <v>200</v>
      </c>
      <c r="E3" s="3">
        <v>200</v>
      </c>
      <c r="F3" s="3"/>
      <c r="G3" s="3"/>
      <c r="H3" s="3">
        <v>500</v>
      </c>
      <c r="I3" s="14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6"/>
      <c r="AH3" t="s" s="2">
        <v>18</v>
      </c>
      <c r="AI3" s="17"/>
      <c r="AJ3" t="s" s="2">
        <v>19</v>
      </c>
      <c r="AK3" s="17"/>
      <c r="AL3" t="s" s="2">
        <v>20</v>
      </c>
      <c r="AM3" s="17"/>
      <c r="AN3" t="s" s="2">
        <v>21</v>
      </c>
      <c r="AO3" s="17"/>
      <c r="AP3" t="s" s="2">
        <v>22</v>
      </c>
      <c r="AQ3" s="18"/>
      <c r="AR3" t="s" s="2">
        <v>23</v>
      </c>
      <c r="AS3" s="17"/>
      <c r="AT3" t="s" s="4">
        <v>24</v>
      </c>
      <c r="AU3" s="19"/>
      <c r="AV3" t="s" s="4">
        <v>25</v>
      </c>
      <c r="AW3" s="17"/>
      <c r="AX3" t="s" s="4">
        <v>26</v>
      </c>
      <c r="AY3" t="s" s="20">
        <f>IF(AY2&gt;2,"Tu prends pas de risque c'est bien :)","Tu prends des risques !!!!!!!!!")</f>
        <v>27</v>
      </c>
    </row>
    <row r="4" ht="34" customHeight="1">
      <c r="B4" t="s" s="21">
        <v>28</v>
      </c>
      <c r="C4" s="22">
        <v>1</v>
      </c>
      <c r="D4" s="22">
        <v>10</v>
      </c>
      <c r="E4" s="22">
        <v>4</v>
      </c>
      <c r="F4" s="22">
        <v>100</v>
      </c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>
        <v>500</v>
      </c>
      <c r="AB4" s="22"/>
      <c r="AC4" s="22">
        <v>8000</v>
      </c>
      <c r="AD4" s="22"/>
      <c r="AE4" s="22">
        <v>85</v>
      </c>
      <c r="AF4" s="22">
        <v>50</v>
      </c>
      <c r="AG4" s="22">
        <v>-280</v>
      </c>
      <c r="AH4" s="23">
        <f>SUM(C4:AG4)</f>
        <v>8470</v>
      </c>
      <c r="AI4" s="24"/>
      <c r="AJ4" s="23">
        <f>COUNT(D4:AH4)</f>
        <v>9</v>
      </c>
      <c r="AK4" s="24"/>
      <c r="AL4" s="23">
        <f>LARGE(C4:AG4,1)</f>
        <v>8000</v>
      </c>
      <c r="AM4" s="24"/>
      <c r="AN4" s="23">
        <f>SMALL(C4:AG4,1)</f>
        <v>-280</v>
      </c>
      <c r="AO4" s="25"/>
      <c r="AP4" s="26">
        <f>STDEV(C4:AG4)</f>
        <v>2654.642887680207</v>
      </c>
      <c r="AQ4" s="27"/>
      <c r="AR4" t="s" s="28">
        <f>IF(AH4&gt;=D3,"Bonne journée  ","Mauvaise journée ")</f>
        <v>29</v>
      </c>
      <c r="AS4" s="25"/>
      <c r="AT4" s="23">
        <v>8750</v>
      </c>
      <c r="AU4" s="25"/>
      <c r="AV4" s="23">
        <v>-280</v>
      </c>
      <c r="AW4" s="25"/>
      <c r="AX4" s="23">
        <f>ROUND(AT4/(-AV4),2)</f>
        <v>31.25</v>
      </c>
      <c r="AY4" t="s" s="11">
        <f>IF(AX4&gt;2,"Tu prends pas de risque c'est bien :)","Tu prends des risques !!!!!!!!!")</f>
        <v>30</v>
      </c>
    </row>
    <row r="5" ht="34" customHeight="1">
      <c r="B5" t="s" s="21">
        <v>31</v>
      </c>
      <c r="C5" s="22">
        <v>20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>
        <v>2</v>
      </c>
      <c r="Y5" s="22"/>
      <c r="Z5" s="22"/>
      <c r="AA5" s="22"/>
      <c r="AB5" s="22"/>
      <c r="AC5" s="22"/>
      <c r="AD5" s="22"/>
      <c r="AE5" s="22"/>
      <c r="AF5" s="22">
        <v>-1</v>
      </c>
      <c r="AG5" s="22"/>
      <c r="AH5" s="23">
        <f>SUM(C5:AG5)</f>
        <v>21</v>
      </c>
      <c r="AI5" s="29"/>
      <c r="AJ5" s="23">
        <f>COUNT(C5:AG5)</f>
        <v>3</v>
      </c>
      <c r="AK5" s="29"/>
      <c r="AL5" s="23">
        <f>LARGE(C5:AG5,1)</f>
        <v>20</v>
      </c>
      <c r="AM5" s="29"/>
      <c r="AN5" s="23">
        <f>SMALL(C5:AG5,1)</f>
        <v>-1</v>
      </c>
      <c r="AO5" s="24"/>
      <c r="AP5" s="26">
        <f>STDEV(C5:AG5)</f>
        <v>11.35781669160055</v>
      </c>
      <c r="AQ5" s="27"/>
      <c r="AR5" t="s" s="28">
        <f>IF(AH5&gt;=E3,"Bonne journée  ","Mauvaise journée ")</f>
        <v>32</v>
      </c>
      <c r="AS5" s="30"/>
      <c r="AT5" s="23">
        <v>22</v>
      </c>
      <c r="AU5" s="30"/>
      <c r="AV5" s="23">
        <v>-1</v>
      </c>
      <c r="AW5" s="30"/>
      <c r="AX5" s="23">
        <f>ROUND(AT5/(-AV5),2)</f>
        <v>22</v>
      </c>
      <c r="AY5" t="s" s="11">
        <f>IF(AX5&gt;2,"Tu prends pas de risque c'est bien :)","Tu prends des risques !!!!!!!!!")</f>
        <v>30</v>
      </c>
    </row>
    <row r="6" ht="34" customHeight="1">
      <c r="B6" t="s" s="21">
        <v>33</v>
      </c>
      <c r="C6" s="22">
        <v>-1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>
        <v>1</v>
      </c>
      <c r="AD6" s="22">
        <v>8</v>
      </c>
      <c r="AE6" s="22"/>
      <c r="AF6" s="22"/>
      <c r="AG6" s="22"/>
      <c r="AH6" s="23">
        <f>SUM(C6:AG6)</f>
        <v>8</v>
      </c>
      <c r="AI6" s="29"/>
      <c r="AJ6" s="23">
        <f>COUNT(C6:AG6)</f>
        <v>3</v>
      </c>
      <c r="AK6" s="29"/>
      <c r="AL6" s="23">
        <f>LARGE(C6:AG6,1)</f>
        <v>8</v>
      </c>
      <c r="AM6" s="29"/>
      <c r="AN6" s="23">
        <f>SMALL(C6:AG6,1)</f>
        <v>-1</v>
      </c>
      <c r="AO6" s="24"/>
      <c r="AP6" s="26">
        <f>STDEV(C6:AG6)</f>
        <v>4.725815626252609</v>
      </c>
      <c r="AQ6" s="27"/>
      <c r="AR6" t="s" s="28">
        <f>IF(AH6&gt;=F3,"Bonne journée  ","Mauvaise journée ")</f>
        <v>29</v>
      </c>
      <c r="AS6" s="30"/>
      <c r="AT6" s="23">
        <v>9</v>
      </c>
      <c r="AU6" s="30"/>
      <c r="AV6" s="23">
        <v>-1</v>
      </c>
      <c r="AW6" s="30"/>
      <c r="AX6" s="23">
        <f>ROUND(AT6/(-AV6),2)</f>
        <v>9</v>
      </c>
      <c r="AY6" t="s" s="11">
        <f>IF(AX6&gt;2,"Tu prends pas de risque c'est bien :)","Tu prends des risques !!!!!!!!!")</f>
        <v>30</v>
      </c>
    </row>
    <row r="7" ht="34" customHeight="1">
      <c r="B7" t="s" s="21">
        <v>34</v>
      </c>
      <c r="C7" s="22">
        <v>-1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>
        <v>-5000</v>
      </c>
      <c r="AB7" s="22"/>
      <c r="AC7" s="22">
        <v>1</v>
      </c>
      <c r="AD7" s="22">
        <v>5</v>
      </c>
      <c r="AE7" s="22"/>
      <c r="AF7" s="22"/>
      <c r="AG7" s="22"/>
      <c r="AH7" s="23">
        <f>SUM(C7:AG7)</f>
        <v>-4995</v>
      </c>
      <c r="AI7" s="29"/>
      <c r="AJ7" s="23">
        <f>COUNT(C7:AG7)</f>
        <v>4</v>
      </c>
      <c r="AK7" s="29"/>
      <c r="AL7" s="23">
        <f>LARGE(C7:AG7,1)</f>
        <v>5</v>
      </c>
      <c r="AM7" s="29"/>
      <c r="AN7" s="23">
        <f>SMALL(C7:AG7,1)</f>
        <v>-5000</v>
      </c>
      <c r="AO7" s="24"/>
      <c r="AP7" s="26">
        <f>STDEV(C7:AG7)</f>
        <v>2500.834577362792</v>
      </c>
      <c r="AQ7" s="27"/>
      <c r="AR7" t="s" s="28">
        <f>IF(AH7&gt;=G3,"Bonne journée  ","Mauvaise journée ")</f>
        <v>32</v>
      </c>
      <c r="AS7" s="30"/>
      <c r="AT7" s="23">
        <v>6</v>
      </c>
      <c r="AU7" s="30"/>
      <c r="AV7" s="23">
        <v>-5001</v>
      </c>
      <c r="AW7" s="30"/>
      <c r="AX7" s="23">
        <f>ROUND(AT7/(-AV7),2)</f>
        <v>0</v>
      </c>
      <c r="AY7" t="s" s="11">
        <f>IF(AX7&gt;2,"Tu prends pas de risque c'est bien :)","Tu prends des risques !!!!!!!!!")</f>
        <v>27</v>
      </c>
    </row>
    <row r="8" ht="34" customHeight="1">
      <c r="B8" t="s" s="21">
        <v>35</v>
      </c>
      <c r="C8" s="22">
        <v>-1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>
        <v>1</v>
      </c>
      <c r="AD8" s="22">
        <v>10</v>
      </c>
      <c r="AE8" s="22"/>
      <c r="AF8" s="22"/>
      <c r="AG8" s="22"/>
      <c r="AH8" s="23">
        <f>SUM(C8:AG8)</f>
        <v>10</v>
      </c>
      <c r="AI8" s="31"/>
      <c r="AJ8" s="23">
        <f>COUNT(C8:AG8)</f>
        <v>3</v>
      </c>
      <c r="AK8" s="31"/>
      <c r="AL8" s="23">
        <f>LARGE(C8:AG8,1)</f>
        <v>10</v>
      </c>
      <c r="AM8" s="31"/>
      <c r="AN8" s="23">
        <f>SMALL(C8:AG8,1)</f>
        <v>-1</v>
      </c>
      <c r="AO8" s="32"/>
      <c r="AP8" s="26">
        <f>STDEV(C8:AG8)</f>
        <v>5.859465277082315</v>
      </c>
      <c r="AQ8" s="33"/>
      <c r="AR8" t="s" s="28">
        <f>IF(AH8&gt;=H3,"Bonne journée  ","Mauvaise journée ")</f>
        <v>32</v>
      </c>
      <c r="AS8" s="34"/>
      <c r="AT8" s="23">
        <v>11</v>
      </c>
      <c r="AU8" s="34"/>
      <c r="AV8" s="23">
        <v>-1</v>
      </c>
      <c r="AW8" s="34"/>
      <c r="AX8" s="23">
        <f>ROUND(AT8/(-AV8),2)</f>
        <v>11</v>
      </c>
      <c r="AY8" t="s" s="11">
        <f>IF(AX8&gt;2,"Tu prends pas de risque c'est bien :)","Tu prends des risques !!!!!!!!!")</f>
        <v>30</v>
      </c>
    </row>
    <row r="9" ht="22" customHeight="1">
      <c r="B9" s="35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7"/>
      <c r="AQ9" s="38"/>
      <c r="AR9" s="39"/>
      <c r="AS9" s="39"/>
      <c r="AT9" s="39"/>
      <c r="AU9" s="39"/>
      <c r="AV9" s="39"/>
      <c r="AW9" s="39"/>
      <c r="AX9" s="39"/>
      <c r="AY9" s="39"/>
    </row>
    <row r="10" ht="34" customHeight="1">
      <c r="B10" t="s" s="2">
        <v>0</v>
      </c>
      <c r="C10" s="3">
        <v>3000</v>
      </c>
      <c r="D10" t="s" s="4">
        <v>1</v>
      </c>
      <c r="E10" t="s" s="4">
        <v>2</v>
      </c>
      <c r="F10" t="s" s="4">
        <v>3</v>
      </c>
      <c r="G10" t="s" s="4">
        <v>4</v>
      </c>
      <c r="H10" t="s" s="4">
        <v>5</v>
      </c>
      <c r="I10" s="5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7"/>
      <c r="AH10" t="s" s="4">
        <v>6</v>
      </c>
      <c r="AI10" s="8">
        <f>SUM(AH12:AH16)</f>
        <v>2494</v>
      </c>
      <c r="AJ10" t="s" s="2">
        <v>7</v>
      </c>
      <c r="AK10" s="8">
        <f>SUM(AJ12:AJ16)</f>
        <v>20</v>
      </c>
      <c r="AL10" t="s" s="4">
        <v>8</v>
      </c>
      <c r="AM10" s="8">
        <f>LARGE(AL12:AL16,1)</f>
        <v>2000</v>
      </c>
      <c r="AN10" t="s" s="4">
        <v>9</v>
      </c>
      <c r="AO10" s="9">
        <f>SMALL(AN12:AN16,1)</f>
        <v>-280</v>
      </c>
      <c r="AP10" t="s" s="4">
        <v>10</v>
      </c>
      <c r="AQ10" s="40">
        <f>STDEV(C12:AG16)</f>
        <v>460.9738090516412</v>
      </c>
      <c r="AR10" t="s" s="4">
        <v>11</v>
      </c>
      <c r="AS10" t="s" s="11">
        <f>IF(AI10&gt;=C10,"Bonne semaine","Mauvaise semaine")</f>
        <v>36</v>
      </c>
      <c r="AT10" t="s" s="4">
        <v>13</v>
      </c>
      <c r="AU10" s="8">
        <f>SUMIF(C12:AG16,"&gt;0")</f>
        <v>2778</v>
      </c>
      <c r="AV10" t="s" s="4">
        <v>14</v>
      </c>
      <c r="AW10" s="12">
        <v>-284</v>
      </c>
      <c r="AX10" t="s" s="4">
        <v>15</v>
      </c>
      <c r="AY10" s="9">
        <f>ROUND(AU10/(-AW10),2)</f>
        <v>9.779999999999999</v>
      </c>
    </row>
    <row r="11" ht="46" customHeight="1">
      <c r="B11" t="s" s="13">
        <v>37</v>
      </c>
      <c r="C11" t="s" s="4">
        <v>17</v>
      </c>
      <c r="D11" s="3">
        <v>200</v>
      </c>
      <c r="E11" s="3">
        <v>200</v>
      </c>
      <c r="F11" s="3"/>
      <c r="G11" s="3"/>
      <c r="H11" s="3">
        <v>500</v>
      </c>
      <c r="I11" s="14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6"/>
      <c r="AH11" t="s" s="2">
        <v>18</v>
      </c>
      <c r="AI11" s="17"/>
      <c r="AJ11" t="s" s="2">
        <v>19</v>
      </c>
      <c r="AK11" s="17"/>
      <c r="AL11" t="s" s="2">
        <v>20</v>
      </c>
      <c r="AM11" s="17"/>
      <c r="AN11" t="s" s="2">
        <v>21</v>
      </c>
      <c r="AO11" s="17"/>
      <c r="AP11" t="s" s="2">
        <v>22</v>
      </c>
      <c r="AQ11" s="18"/>
      <c r="AR11" t="s" s="2">
        <v>23</v>
      </c>
      <c r="AS11" s="17"/>
      <c r="AT11" t="s" s="4">
        <v>24</v>
      </c>
      <c r="AU11" s="19"/>
      <c r="AV11" t="s" s="4">
        <v>25</v>
      </c>
      <c r="AW11" s="17"/>
      <c r="AX11" t="s" s="4">
        <v>26</v>
      </c>
      <c r="AY11" t="s" s="9">
        <f>IF(AY10&gt;2,"Tu prends pas de risque c'est bien :)","Tu prends des risques !!!!!!!!!")</f>
        <v>30</v>
      </c>
    </row>
    <row r="12" ht="34" customHeight="1">
      <c r="B12" t="s" s="21">
        <v>28</v>
      </c>
      <c r="C12" s="22">
        <v>1</v>
      </c>
      <c r="D12" s="22">
        <v>10</v>
      </c>
      <c r="E12" s="22">
        <v>4</v>
      </c>
      <c r="F12" s="22">
        <v>100</v>
      </c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>
        <v>500</v>
      </c>
      <c r="AB12" s="22"/>
      <c r="AC12" s="22"/>
      <c r="AD12" s="22"/>
      <c r="AE12" s="22">
        <v>85</v>
      </c>
      <c r="AF12" s="22">
        <v>50</v>
      </c>
      <c r="AG12" s="22">
        <v>-280</v>
      </c>
      <c r="AH12" s="23">
        <f>SUM(C12:AG12)</f>
        <v>470</v>
      </c>
      <c r="AI12" s="24"/>
      <c r="AJ12" s="23">
        <f>COUNT(D12:AH12)</f>
        <v>8</v>
      </c>
      <c r="AK12" s="24"/>
      <c r="AL12" s="23">
        <f>LARGE(C12:AG12,1)</f>
        <v>500</v>
      </c>
      <c r="AM12" s="24"/>
      <c r="AN12" s="23">
        <f>SMALL(C12:AG12,1)</f>
        <v>-280</v>
      </c>
      <c r="AO12" s="25"/>
      <c r="AP12" s="26">
        <f>STDEV(C12:AG12)</f>
        <v>214.0191913958052</v>
      </c>
      <c r="AQ12" s="27"/>
      <c r="AR12" t="s" s="28">
        <f>IF(AH12&gt;=D11,"Bonne journée  ","Mauvaise journée ")</f>
        <v>29</v>
      </c>
      <c r="AS12" s="25"/>
      <c r="AT12" s="23">
        <v>750</v>
      </c>
      <c r="AU12" s="25"/>
      <c r="AV12" s="23">
        <v>-280</v>
      </c>
      <c r="AW12" s="25"/>
      <c r="AX12" s="23">
        <f>ROUND(AT12/(-AV12),2)</f>
        <v>2.68</v>
      </c>
      <c r="AY12" t="s" s="11">
        <f>IF(AX12&gt;2,"Tu prends pas de risque c'est bien :)","Tu prends des risques !!!!!!!!!")</f>
        <v>30</v>
      </c>
    </row>
    <row r="13" ht="34" customHeight="1">
      <c r="B13" t="s" s="21">
        <v>31</v>
      </c>
      <c r="C13" s="22">
        <v>2000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>
        <v>2</v>
      </c>
      <c r="Y13" s="22"/>
      <c r="Z13" s="22"/>
      <c r="AA13" s="22"/>
      <c r="AB13" s="22"/>
      <c r="AC13" s="22"/>
      <c r="AD13" s="22"/>
      <c r="AE13" s="22"/>
      <c r="AF13" s="22">
        <v>-1</v>
      </c>
      <c r="AG13" s="22"/>
      <c r="AH13" s="23">
        <f>SUM(C13:AG13)</f>
        <v>2001</v>
      </c>
      <c r="AI13" s="29"/>
      <c r="AJ13" s="23">
        <f>COUNT(C13:AG13)</f>
        <v>3</v>
      </c>
      <c r="AK13" s="29"/>
      <c r="AL13" s="23">
        <f>LARGE(C13:AG13,1)</f>
        <v>2000</v>
      </c>
      <c r="AM13" s="29"/>
      <c r="AN13" s="23">
        <f>SMALL(C13:AG13,1)</f>
        <v>-1</v>
      </c>
      <c r="AO13" s="24"/>
      <c r="AP13" s="26">
        <f>STDEV(C13:AG13)</f>
        <v>1154.412837766455</v>
      </c>
      <c r="AQ13" s="27"/>
      <c r="AR13" t="s" s="28">
        <f>IF(AH13&gt;=E11,"Bonne journée  ","Mauvaise journée ")</f>
        <v>29</v>
      </c>
      <c r="AS13" s="30"/>
      <c r="AT13" s="23">
        <v>2002</v>
      </c>
      <c r="AU13" s="30"/>
      <c r="AV13" s="23">
        <v>-1</v>
      </c>
      <c r="AW13" s="30"/>
      <c r="AX13" s="23">
        <f>ROUND(AT13/(-AV13),2)</f>
        <v>2002</v>
      </c>
      <c r="AY13" t="s" s="41">
        <f>IF(AX13&gt;2,"Tu prends pas de risque c'est bien :)","Tu prends des risques !!!!!!!!!")</f>
        <v>30</v>
      </c>
    </row>
    <row r="14" ht="34" customHeight="1">
      <c r="B14" t="s" s="21">
        <v>33</v>
      </c>
      <c r="C14" s="22">
        <v>-1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>
        <v>1</v>
      </c>
      <c r="AD14" s="22">
        <v>8</v>
      </c>
      <c r="AE14" s="22"/>
      <c r="AF14" s="22"/>
      <c r="AG14" s="22"/>
      <c r="AH14" s="23">
        <f>SUM(C14:AG14)</f>
        <v>8</v>
      </c>
      <c r="AI14" s="29"/>
      <c r="AJ14" s="23">
        <f>COUNT(C14:AG14)</f>
        <v>3</v>
      </c>
      <c r="AK14" s="29"/>
      <c r="AL14" s="23">
        <f>LARGE(C14:AG14,1)</f>
        <v>8</v>
      </c>
      <c r="AM14" s="29"/>
      <c r="AN14" s="23">
        <f>SMALL(C14:AG14,1)</f>
        <v>-1</v>
      </c>
      <c r="AO14" s="24"/>
      <c r="AP14" s="26">
        <f>STDEV(C14:AG14)</f>
        <v>4.725815626252609</v>
      </c>
      <c r="AQ14" s="27"/>
      <c r="AR14" t="s" s="28">
        <f>IF(AH14&gt;=F11,"Bonne journée  ","Mauvaise journée ")</f>
        <v>29</v>
      </c>
      <c r="AS14" s="30"/>
      <c r="AT14" s="23">
        <v>9</v>
      </c>
      <c r="AU14" s="30"/>
      <c r="AV14" s="23">
        <v>-1</v>
      </c>
      <c r="AW14" s="30"/>
      <c r="AX14" s="23">
        <f>ROUND(AT14/(-AV14),2)</f>
        <v>9</v>
      </c>
      <c r="AY14" t="s" s="42">
        <f>IF(AX14&gt;2,"Tu prends pas de risque c'est bien :)","Tu prends des risques !!!!!!!!!")</f>
        <v>30</v>
      </c>
    </row>
    <row r="15" ht="34" customHeight="1">
      <c r="B15" t="s" s="21">
        <v>34</v>
      </c>
      <c r="C15" s="22">
        <v>-1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>
        <v>1</v>
      </c>
      <c r="AD15" s="22">
        <v>5</v>
      </c>
      <c r="AE15" s="22"/>
      <c r="AF15" s="22"/>
      <c r="AG15" s="22"/>
      <c r="AH15" s="23">
        <f>SUM(C15:AG15)</f>
        <v>5</v>
      </c>
      <c r="AI15" s="29"/>
      <c r="AJ15" s="23">
        <f>COUNT(C15:AG15)</f>
        <v>3</v>
      </c>
      <c r="AK15" s="29"/>
      <c r="AL15" s="23">
        <f>LARGE(C15:AG15,1)</f>
        <v>5</v>
      </c>
      <c r="AM15" s="29"/>
      <c r="AN15" s="23">
        <f>SMALL(C15:AG15,1)</f>
        <v>-1</v>
      </c>
      <c r="AO15" s="24"/>
      <c r="AP15" s="26">
        <f>STDEV(C15:AG15)</f>
        <v>3.055050463303893</v>
      </c>
      <c r="AQ15" s="27"/>
      <c r="AR15" t="s" s="28">
        <f>IF(AH15&gt;=G11,"Bonne journée  ","Mauvaise journée ")</f>
        <v>29</v>
      </c>
      <c r="AS15" s="30"/>
      <c r="AT15" s="23">
        <v>6</v>
      </c>
      <c r="AU15" s="30"/>
      <c r="AV15" s="23">
        <v>-1</v>
      </c>
      <c r="AW15" s="30"/>
      <c r="AX15" s="23">
        <f>ROUND(AT15/(-AV15),2)</f>
        <v>6</v>
      </c>
      <c r="AY15" t="s" s="42">
        <f>IF(AX15&gt;2,"Tu prends pas de risque c'est bien :)","Tu prends des risques !!!!!!!!!")</f>
        <v>30</v>
      </c>
    </row>
    <row r="16" ht="34" customHeight="1">
      <c r="B16" t="s" s="21">
        <v>35</v>
      </c>
      <c r="C16" s="22">
        <v>-1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>
        <v>1</v>
      </c>
      <c r="AD16" s="22">
        <v>10</v>
      </c>
      <c r="AE16" s="22"/>
      <c r="AF16" s="22"/>
      <c r="AG16" s="22"/>
      <c r="AH16" s="23">
        <f>SUM(C16:AG16)</f>
        <v>10</v>
      </c>
      <c r="AI16" s="31"/>
      <c r="AJ16" s="23">
        <f>COUNT(C16:AG16)</f>
        <v>3</v>
      </c>
      <c r="AK16" s="31"/>
      <c r="AL16" s="23">
        <f>LARGE(C16:AG16,1)</f>
        <v>10</v>
      </c>
      <c r="AM16" s="31"/>
      <c r="AN16" s="23">
        <f>SMALL(C16:AG16,1)</f>
        <v>-1</v>
      </c>
      <c r="AO16" s="32"/>
      <c r="AP16" s="26">
        <f>STDEV(C16:AG16)</f>
        <v>5.859465277082315</v>
      </c>
      <c r="AQ16" s="33"/>
      <c r="AR16" t="s" s="28">
        <f>IF(AH16&gt;=H11,"Bonne journée  ","Mauvaise journée ")</f>
        <v>32</v>
      </c>
      <c r="AS16" s="34"/>
      <c r="AT16" s="23">
        <v>11</v>
      </c>
      <c r="AU16" s="34"/>
      <c r="AV16" s="23">
        <v>-1</v>
      </c>
      <c r="AW16" s="34"/>
      <c r="AX16" s="23">
        <f>ROUND(AT16/(-AV16),2)</f>
        <v>11</v>
      </c>
      <c r="AY16" t="s" s="43">
        <f>IF(AX16&gt;2,"Tu prends pas de risque c'est bien :)","Tu prends des risques !!!!!!!!!")</f>
        <v>30</v>
      </c>
    </row>
    <row r="17" ht="22" customHeight="1">
      <c r="B17" s="44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7"/>
      <c r="AQ17" s="38"/>
      <c r="AR17" s="39"/>
      <c r="AS17" s="39"/>
      <c r="AT17" s="39"/>
      <c r="AU17" s="39"/>
      <c r="AV17" s="39"/>
      <c r="AW17" s="39"/>
      <c r="AX17" s="39"/>
      <c r="AY17" s="45"/>
    </row>
    <row r="18" ht="34" customHeight="1">
      <c r="B18" t="s" s="2">
        <v>0</v>
      </c>
      <c r="C18" s="3">
        <v>3000</v>
      </c>
      <c r="D18" t="s" s="4">
        <v>1</v>
      </c>
      <c r="E18" t="s" s="4">
        <v>2</v>
      </c>
      <c r="F18" t="s" s="4">
        <v>3</v>
      </c>
      <c r="G18" t="s" s="4">
        <v>4</v>
      </c>
      <c r="H18" t="s" s="4">
        <v>5</v>
      </c>
      <c r="I18" s="5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7"/>
      <c r="AH18" t="s" s="4">
        <v>6</v>
      </c>
      <c r="AI18" s="8">
        <f>SUM(AH20:AH24)</f>
        <v>1014</v>
      </c>
      <c r="AJ18" t="s" s="2">
        <v>7</v>
      </c>
      <c r="AK18" s="8">
        <f>SUM(AJ20:AJ24)</f>
        <v>20</v>
      </c>
      <c r="AL18" t="s" s="4">
        <v>8</v>
      </c>
      <c r="AM18" s="8">
        <f>LARGE(AL20:AL24,1)</f>
        <v>1000</v>
      </c>
      <c r="AN18" t="s" s="4">
        <v>9</v>
      </c>
      <c r="AO18" s="9">
        <f>SMALL(AN20:AN24,1)</f>
        <v>-280</v>
      </c>
      <c r="AP18" t="s" s="4">
        <v>10</v>
      </c>
      <c r="AQ18" s="40">
        <f>STDEV(C20:AG24)</f>
        <v>234.7935487323188</v>
      </c>
      <c r="AR18" t="s" s="4">
        <v>11</v>
      </c>
      <c r="AS18" t="s" s="11">
        <f>IF(AI18&gt;=C18,"Bonne semaine","Mauvaise semaine")</f>
        <v>36</v>
      </c>
      <c r="AT18" t="s" s="4">
        <v>13</v>
      </c>
      <c r="AU18" s="8">
        <f>SUMIF(C20:AG24,"&gt;0")</f>
        <v>1298</v>
      </c>
      <c r="AV18" t="s" s="4">
        <v>14</v>
      </c>
      <c r="AW18" s="12">
        <v>-284</v>
      </c>
      <c r="AX18" t="s" s="4">
        <v>15</v>
      </c>
      <c r="AY18" s="9">
        <f>ROUND(AU18/(-AW18),2)</f>
        <v>4.57</v>
      </c>
    </row>
    <row r="19" ht="46" customHeight="1">
      <c r="B19" t="s" s="13">
        <v>38</v>
      </c>
      <c r="C19" t="s" s="4">
        <v>17</v>
      </c>
      <c r="D19" s="3">
        <v>200</v>
      </c>
      <c r="E19" s="3">
        <v>200</v>
      </c>
      <c r="F19" s="3"/>
      <c r="G19" s="3"/>
      <c r="H19" s="3">
        <v>500</v>
      </c>
      <c r="I19" s="14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6"/>
      <c r="AH19" t="s" s="2">
        <v>18</v>
      </c>
      <c r="AI19" s="17"/>
      <c r="AJ19" t="s" s="2">
        <v>19</v>
      </c>
      <c r="AK19" s="17"/>
      <c r="AL19" t="s" s="2">
        <v>20</v>
      </c>
      <c r="AM19" s="17"/>
      <c r="AN19" t="s" s="2">
        <v>21</v>
      </c>
      <c r="AO19" s="17"/>
      <c r="AP19" t="s" s="2">
        <v>22</v>
      </c>
      <c r="AQ19" s="18"/>
      <c r="AR19" t="s" s="2">
        <v>23</v>
      </c>
      <c r="AS19" s="17"/>
      <c r="AT19" t="s" s="4">
        <v>24</v>
      </c>
      <c r="AU19" s="19"/>
      <c r="AV19" t="s" s="4">
        <v>25</v>
      </c>
      <c r="AW19" s="17"/>
      <c r="AX19" t="s" s="4">
        <v>26</v>
      </c>
      <c r="AY19" t="s" s="9">
        <f>IF(AY18&gt;2,"Tu prends pas de risque c'est bien :)","Tu prends des risques !!!!!!!!!")</f>
        <v>30</v>
      </c>
    </row>
    <row r="20" ht="34" customHeight="1">
      <c r="B20" t="s" s="21">
        <v>28</v>
      </c>
      <c r="C20" s="22">
        <v>1</v>
      </c>
      <c r="D20" s="22">
        <v>10</v>
      </c>
      <c r="E20" s="22">
        <v>4</v>
      </c>
      <c r="F20" s="22">
        <v>100</v>
      </c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>
        <v>1000</v>
      </c>
      <c r="AB20" s="22"/>
      <c r="AC20" s="22"/>
      <c r="AD20" s="22"/>
      <c r="AE20" s="22">
        <v>85</v>
      </c>
      <c r="AF20" s="22">
        <v>50</v>
      </c>
      <c r="AG20" s="22">
        <v>-280</v>
      </c>
      <c r="AH20" s="23">
        <f>SUM(C20:AG20)</f>
        <v>970</v>
      </c>
      <c r="AI20" s="24"/>
      <c r="AJ20" s="23">
        <f>COUNT(D20:AH20)</f>
        <v>8</v>
      </c>
      <c r="AK20" s="24"/>
      <c r="AL20" s="23">
        <f>LARGE(C20:AG20,1)</f>
        <v>1000</v>
      </c>
      <c r="AM20" s="24"/>
      <c r="AN20" s="23">
        <f>SMALL(C20:AG20,1)</f>
        <v>-280</v>
      </c>
      <c r="AO20" s="25"/>
      <c r="AP20" s="26">
        <f>STDEV(C20:AG20)</f>
        <v>374.2858914939603</v>
      </c>
      <c r="AQ20" s="27"/>
      <c r="AR20" t="s" s="28">
        <f>IF(AH20&gt;=D19,"Bonne journée  ","Mauvaise journée ")</f>
        <v>29</v>
      </c>
      <c r="AS20" s="25"/>
      <c r="AT20" s="23">
        <v>1250</v>
      </c>
      <c r="AU20" s="25"/>
      <c r="AV20" s="23">
        <v>-280</v>
      </c>
      <c r="AW20" s="25"/>
      <c r="AX20" s="23">
        <f>ROUND(AT20/(-AV20),2)</f>
        <v>4.46</v>
      </c>
      <c r="AY20" t="s" s="11">
        <f>IF(AX20&gt;2,"Tu prends pas de risque c'est bien :)","Tu prends des risques !!!!!!!!!")</f>
        <v>30</v>
      </c>
    </row>
    <row r="21" ht="34" customHeight="1">
      <c r="B21" t="s" s="21">
        <v>31</v>
      </c>
      <c r="C21" s="22">
        <v>20</v>
      </c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>
        <v>2</v>
      </c>
      <c r="Y21" s="22"/>
      <c r="Z21" s="22"/>
      <c r="AA21" s="22"/>
      <c r="AB21" s="22"/>
      <c r="AC21" s="22"/>
      <c r="AD21" s="22"/>
      <c r="AE21" s="22"/>
      <c r="AF21" s="22">
        <v>-1</v>
      </c>
      <c r="AG21" s="22"/>
      <c r="AH21" s="23">
        <f>SUM(C21:AG21)</f>
        <v>21</v>
      </c>
      <c r="AI21" s="29"/>
      <c r="AJ21" s="23">
        <f>COUNT(C21:AG21)</f>
        <v>3</v>
      </c>
      <c r="AK21" s="29"/>
      <c r="AL21" s="23">
        <f>LARGE(C21:AG21,1)</f>
        <v>20</v>
      </c>
      <c r="AM21" s="29"/>
      <c r="AN21" s="23">
        <f>SMALL(C21:AG21,1)</f>
        <v>-1</v>
      </c>
      <c r="AO21" s="24"/>
      <c r="AP21" s="26">
        <f>STDEV(C21:AG21)</f>
        <v>11.35781669160055</v>
      </c>
      <c r="AQ21" s="27"/>
      <c r="AR21" t="s" s="28">
        <f>IF(AH21&gt;=E19,"Bonne journée  ","Mauvaise journée ")</f>
        <v>32</v>
      </c>
      <c r="AS21" s="30"/>
      <c r="AT21" s="23">
        <v>22</v>
      </c>
      <c r="AU21" s="30"/>
      <c r="AV21" s="23">
        <v>-1</v>
      </c>
      <c r="AW21" s="30"/>
      <c r="AX21" s="23">
        <f>ROUND(AT21/(-AV21),2)</f>
        <v>22</v>
      </c>
      <c r="AY21" t="s" s="41">
        <f>IF(AX21&gt;2,"Tu prends pas de risque c'est bien :)","Tu prends des risques !!!!!!!!!")</f>
        <v>30</v>
      </c>
    </row>
    <row r="22" ht="34" customHeight="1">
      <c r="B22" t="s" s="21">
        <v>33</v>
      </c>
      <c r="C22" s="22">
        <v>-1</v>
      </c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>
        <v>1</v>
      </c>
      <c r="AD22" s="22">
        <v>8</v>
      </c>
      <c r="AE22" s="22"/>
      <c r="AF22" s="22"/>
      <c r="AG22" s="22"/>
      <c r="AH22" s="23">
        <f>SUM(C22:AG22)</f>
        <v>8</v>
      </c>
      <c r="AI22" s="29"/>
      <c r="AJ22" s="23">
        <f>COUNT(C22:AG22)</f>
        <v>3</v>
      </c>
      <c r="AK22" s="29"/>
      <c r="AL22" s="23">
        <f>LARGE(C22:AG22,1)</f>
        <v>8</v>
      </c>
      <c r="AM22" s="29"/>
      <c r="AN22" s="23">
        <f>SMALL(C22:AG22,1)</f>
        <v>-1</v>
      </c>
      <c r="AO22" s="24"/>
      <c r="AP22" s="26">
        <f>STDEV(C22:AG22)</f>
        <v>4.725815626252609</v>
      </c>
      <c r="AQ22" s="27"/>
      <c r="AR22" t="s" s="28">
        <f>IF(AH22&gt;=F19,"Bonne journée  ","Mauvaise journée ")</f>
        <v>29</v>
      </c>
      <c r="AS22" s="30"/>
      <c r="AT22" s="23">
        <v>9</v>
      </c>
      <c r="AU22" s="30"/>
      <c r="AV22" s="23">
        <v>-1</v>
      </c>
      <c r="AW22" s="30"/>
      <c r="AX22" s="23">
        <f>ROUND(AT22/(-AV22),2)</f>
        <v>9</v>
      </c>
      <c r="AY22" t="s" s="42">
        <f>IF(AX22&gt;2,"Tu prends pas de risque c'est bien :)","Tu prends des risques !!!!!!!!!")</f>
        <v>30</v>
      </c>
    </row>
    <row r="23" ht="34" customHeight="1">
      <c r="B23" t="s" s="21">
        <v>34</v>
      </c>
      <c r="C23" s="22">
        <v>-1</v>
      </c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>
        <v>1</v>
      </c>
      <c r="AD23" s="22">
        <v>5</v>
      </c>
      <c r="AE23" s="22"/>
      <c r="AF23" s="22"/>
      <c r="AG23" s="22"/>
      <c r="AH23" s="23">
        <f>SUM(C23:AG23)</f>
        <v>5</v>
      </c>
      <c r="AI23" s="29"/>
      <c r="AJ23" s="23">
        <f>COUNT(C23:AG23)</f>
        <v>3</v>
      </c>
      <c r="AK23" s="29"/>
      <c r="AL23" s="23">
        <f>LARGE(C23:AG23,1)</f>
        <v>5</v>
      </c>
      <c r="AM23" s="29"/>
      <c r="AN23" s="23">
        <f>SMALL(C23:AG23,1)</f>
        <v>-1</v>
      </c>
      <c r="AO23" s="24"/>
      <c r="AP23" s="26">
        <f>STDEV(C23:AG23)</f>
        <v>3.055050463303893</v>
      </c>
      <c r="AQ23" s="27"/>
      <c r="AR23" t="s" s="28">
        <f>IF(AH23&gt;=G19,"Bonne journée  ","Mauvaise journée ")</f>
        <v>29</v>
      </c>
      <c r="AS23" s="30"/>
      <c r="AT23" s="23">
        <v>6</v>
      </c>
      <c r="AU23" s="30"/>
      <c r="AV23" s="23">
        <v>-1</v>
      </c>
      <c r="AW23" s="30"/>
      <c r="AX23" s="23">
        <f>ROUND(AT23/(-AV23),2)</f>
        <v>6</v>
      </c>
      <c r="AY23" t="s" s="42">
        <f>IF(AX23&gt;2,"Tu prends pas de risque c'est bien :)","Tu prends des risques !!!!!!!!!")</f>
        <v>30</v>
      </c>
    </row>
    <row r="24" ht="34" customHeight="1">
      <c r="B24" t="s" s="21">
        <v>35</v>
      </c>
      <c r="C24" s="22">
        <v>-1</v>
      </c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>
        <v>1</v>
      </c>
      <c r="AD24" s="22">
        <v>10</v>
      </c>
      <c r="AE24" s="22"/>
      <c r="AF24" s="22"/>
      <c r="AG24" s="22"/>
      <c r="AH24" s="23">
        <f>SUM(C24:AG24)</f>
        <v>10</v>
      </c>
      <c r="AI24" s="31"/>
      <c r="AJ24" s="23">
        <f>COUNT(C24:AG24)</f>
        <v>3</v>
      </c>
      <c r="AK24" s="31"/>
      <c r="AL24" s="23">
        <f>LARGE(C24:AG24,1)</f>
        <v>10</v>
      </c>
      <c r="AM24" s="31"/>
      <c r="AN24" s="23">
        <f>SMALL(C24:AG24,1)</f>
        <v>-1</v>
      </c>
      <c r="AO24" s="32"/>
      <c r="AP24" s="26">
        <f>STDEV(C24:AG24)</f>
        <v>5.859465277082315</v>
      </c>
      <c r="AQ24" s="33"/>
      <c r="AR24" t="s" s="28">
        <f>IF(AH24&gt;=H19,"Bonne journée  ","Mauvaise journée ")</f>
        <v>32</v>
      </c>
      <c r="AS24" s="34"/>
      <c r="AT24" s="23">
        <v>11</v>
      </c>
      <c r="AU24" s="34"/>
      <c r="AV24" s="23">
        <v>-1</v>
      </c>
      <c r="AW24" s="34"/>
      <c r="AX24" s="23">
        <f>ROUND(AT24/(-AV24),2)</f>
        <v>11</v>
      </c>
      <c r="AY24" t="s" s="43">
        <f>IF(AX24&gt;2,"Tu prends pas de risque c'est bien :)","Tu prends des risques !!!!!!!!!")</f>
        <v>30</v>
      </c>
    </row>
    <row r="25" ht="22" customHeight="1">
      <c r="B25" s="35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36"/>
      <c r="AO25" s="36"/>
      <c r="AP25" s="37"/>
      <c r="AQ25" s="38"/>
      <c r="AR25" s="39"/>
      <c r="AS25" s="39"/>
      <c r="AT25" s="39"/>
      <c r="AU25" s="39"/>
      <c r="AV25" s="39"/>
      <c r="AW25" s="39"/>
      <c r="AX25" s="39"/>
      <c r="AY25" s="39"/>
    </row>
    <row r="26" ht="34" customHeight="1">
      <c r="B26" t="s" s="2">
        <v>0</v>
      </c>
      <c r="C26" s="3">
        <v>3000</v>
      </c>
      <c r="D26" t="s" s="4">
        <v>1</v>
      </c>
      <c r="E26" t="s" s="4">
        <v>2</v>
      </c>
      <c r="F26" t="s" s="4">
        <v>3</v>
      </c>
      <c r="G26" t="s" s="4">
        <v>4</v>
      </c>
      <c r="H26" t="s" s="4">
        <v>5</v>
      </c>
      <c r="I26" s="5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7"/>
      <c r="AH26" t="s" s="4">
        <v>6</v>
      </c>
      <c r="AI26" s="8">
        <f>SUM(AH28:AH32)</f>
        <v>5220</v>
      </c>
      <c r="AJ26" t="s" s="2">
        <v>7</v>
      </c>
      <c r="AK26" s="8">
        <f>SUM(AJ28:AJ32)</f>
        <v>25</v>
      </c>
      <c r="AL26" t="s" s="4">
        <v>8</v>
      </c>
      <c r="AM26" s="8">
        <f>LARGE(AL28:AL32,1)</f>
        <v>5000</v>
      </c>
      <c r="AN26" t="s" s="4">
        <v>9</v>
      </c>
      <c r="AO26" s="9">
        <f>SMALL(AN28:AN32,1)</f>
        <v>-800</v>
      </c>
      <c r="AP26" t="s" s="4">
        <v>10</v>
      </c>
      <c r="AQ26" s="40">
        <f>STDEV(C28:AG32)</f>
        <v>1023.656151579556</v>
      </c>
      <c r="AR26" t="s" s="4">
        <v>11</v>
      </c>
      <c r="AS26" t="s" s="11">
        <f>IF(AI26&gt;=C26,"Bonne semaine","Mauvaise semaine")</f>
        <v>12</v>
      </c>
      <c r="AT26" t="s" s="4">
        <v>13</v>
      </c>
      <c r="AU26" s="8">
        <f>SUMIF(C28:AG32,"&gt;0")</f>
        <v>6304</v>
      </c>
      <c r="AV26" t="s" s="4">
        <v>14</v>
      </c>
      <c r="AW26" s="12">
        <v>-1084</v>
      </c>
      <c r="AX26" t="s" s="4">
        <v>15</v>
      </c>
      <c r="AY26" s="9">
        <f>ROUND(AU26/(-AW26),2)</f>
        <v>5.82</v>
      </c>
    </row>
    <row r="27" ht="46" customHeight="1">
      <c r="B27" t="s" s="13">
        <v>39</v>
      </c>
      <c r="C27" t="s" s="4">
        <v>17</v>
      </c>
      <c r="D27" s="3">
        <v>200</v>
      </c>
      <c r="E27" s="3">
        <v>200</v>
      </c>
      <c r="F27" s="3">
        <v>200</v>
      </c>
      <c r="G27" s="3">
        <v>200</v>
      </c>
      <c r="H27" s="3">
        <v>200</v>
      </c>
      <c r="I27" s="14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6"/>
      <c r="AH27" t="s" s="2">
        <v>18</v>
      </c>
      <c r="AI27" s="17"/>
      <c r="AJ27" t="s" s="2">
        <v>19</v>
      </c>
      <c r="AK27" s="17"/>
      <c r="AL27" t="s" s="2">
        <v>20</v>
      </c>
      <c r="AM27" s="17"/>
      <c r="AN27" t="s" s="2">
        <v>21</v>
      </c>
      <c r="AO27" s="17"/>
      <c r="AP27" t="s" s="2">
        <v>22</v>
      </c>
      <c r="AQ27" s="18"/>
      <c r="AR27" t="s" s="2">
        <v>23</v>
      </c>
      <c r="AS27" s="17"/>
      <c r="AT27" t="s" s="4">
        <v>24</v>
      </c>
      <c r="AU27" s="19"/>
      <c r="AV27" t="s" s="4">
        <v>25</v>
      </c>
      <c r="AW27" s="17"/>
      <c r="AX27" t="s" s="4">
        <v>26</v>
      </c>
      <c r="AY27" t="s" s="9">
        <f>IF(AY26&gt;2,"Tu prends pas de risque c'est bien :)","Tu prends des risques !!!!!!!!!")</f>
        <v>30</v>
      </c>
    </row>
    <row r="28" ht="34" customHeight="1">
      <c r="B28" t="s" s="21">
        <v>28</v>
      </c>
      <c r="C28" s="22">
        <v>1</v>
      </c>
      <c r="D28" s="22">
        <v>10</v>
      </c>
      <c r="E28" s="22">
        <v>4</v>
      </c>
      <c r="F28" s="22">
        <v>100</v>
      </c>
      <c r="G28" s="22">
        <v>500</v>
      </c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>
        <v>500</v>
      </c>
      <c r="AB28" s="22"/>
      <c r="AC28" s="22"/>
      <c r="AD28" s="22"/>
      <c r="AE28" s="22">
        <v>85</v>
      </c>
      <c r="AF28" s="22">
        <v>50</v>
      </c>
      <c r="AG28" s="22">
        <v>-280</v>
      </c>
      <c r="AH28" s="23">
        <f>SUM(C28:AG28)</f>
        <v>970</v>
      </c>
      <c r="AI28" s="24"/>
      <c r="AJ28" s="23">
        <f>COUNT(D28:AH28)</f>
        <v>9</v>
      </c>
      <c r="AK28" s="24"/>
      <c r="AL28" s="23">
        <f>LARGE(C28:AG28,1)</f>
        <v>500</v>
      </c>
      <c r="AM28" s="24"/>
      <c r="AN28" s="23">
        <f>SMALL(C28:AG28,1)</f>
        <v>-280</v>
      </c>
      <c r="AO28" s="25"/>
      <c r="AP28" s="26">
        <f>STDEV(C28:AG28)</f>
        <v>248.4193922471522</v>
      </c>
      <c r="AQ28" s="27"/>
      <c r="AR28" t="s" s="28">
        <f>IF(AH28&gt;=D27,"Bonne journée  ","Mauvaise journée ")</f>
        <v>29</v>
      </c>
      <c r="AS28" s="25"/>
      <c r="AT28" s="23">
        <v>1250</v>
      </c>
      <c r="AU28" s="25"/>
      <c r="AV28" s="23">
        <v>-280</v>
      </c>
      <c r="AW28" s="25"/>
      <c r="AX28" s="23">
        <f>ROUND(AT28/(-AV28),2)</f>
        <v>4.46</v>
      </c>
      <c r="AY28" t="s" s="11">
        <f>IF(AX28&gt;2,"Tu prends pas de risque c'est bien :)","Tu prends des risques !!!!!!!!!")</f>
        <v>30</v>
      </c>
    </row>
    <row r="29" ht="34" customHeight="1">
      <c r="B29" t="s" s="21">
        <v>31</v>
      </c>
      <c r="C29" s="22">
        <v>20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>
        <v>5000</v>
      </c>
      <c r="U29" s="22"/>
      <c r="V29" s="22"/>
      <c r="W29" s="22"/>
      <c r="X29" s="22">
        <v>2</v>
      </c>
      <c r="Y29" s="22"/>
      <c r="Z29" s="22"/>
      <c r="AA29" s="22"/>
      <c r="AB29" s="22"/>
      <c r="AC29" s="22"/>
      <c r="AD29" s="22"/>
      <c r="AE29" s="22"/>
      <c r="AF29" s="22">
        <v>-1</v>
      </c>
      <c r="AG29" s="22"/>
      <c r="AH29" s="23">
        <f>SUM(C29:AG29)</f>
        <v>5021</v>
      </c>
      <c r="AI29" s="29"/>
      <c r="AJ29" s="23">
        <f>COUNT(C29:AG29)</f>
        <v>4</v>
      </c>
      <c r="AK29" s="29"/>
      <c r="AL29" s="23">
        <f>LARGE(C29:AG29,1)</f>
        <v>5000</v>
      </c>
      <c r="AM29" s="29"/>
      <c r="AN29" s="23">
        <f>SMALL(C29:AG29,1)</f>
        <v>-1</v>
      </c>
      <c r="AO29" s="24"/>
      <c r="AP29" s="26">
        <f>STDEV(C29:AG29)</f>
        <v>2496.517224054342</v>
      </c>
      <c r="AQ29" s="27"/>
      <c r="AR29" t="s" s="28">
        <f>IF(AH29&gt;=E27,"Bonne journée  ","Mauvaise journée ")</f>
        <v>29</v>
      </c>
      <c r="AS29" s="30"/>
      <c r="AT29" s="23">
        <v>5022</v>
      </c>
      <c r="AU29" s="30"/>
      <c r="AV29" s="23">
        <v>-1</v>
      </c>
      <c r="AW29" s="30"/>
      <c r="AX29" s="23">
        <f>ROUND(AT29/(-AV29),2)</f>
        <v>5022</v>
      </c>
      <c r="AY29" t="s" s="41">
        <f>IF(AX29&gt;2,"Tu prends pas de risque c'est bien :)","Tu prends des risques !!!!!!!!!")</f>
        <v>30</v>
      </c>
    </row>
    <row r="30" ht="34" customHeight="1">
      <c r="B30" t="s" s="21">
        <v>33</v>
      </c>
      <c r="C30" s="22">
        <v>-1</v>
      </c>
      <c r="D30" s="22">
        <v>4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>
        <f>-800</f>
        <v>-800</v>
      </c>
      <c r="Y30" s="22"/>
      <c r="Z30" s="22"/>
      <c r="AA30" s="22"/>
      <c r="AB30" s="22"/>
      <c r="AC30" s="22">
        <v>1</v>
      </c>
      <c r="AD30" s="22">
        <v>8</v>
      </c>
      <c r="AE30" s="22"/>
      <c r="AF30" s="22"/>
      <c r="AG30" s="22"/>
      <c r="AH30" s="23">
        <f>SUM(C30:AG30)</f>
        <v>-788</v>
      </c>
      <c r="AI30" s="29"/>
      <c r="AJ30" s="23">
        <f>COUNT(C30:AG30)</f>
        <v>5</v>
      </c>
      <c r="AK30" s="29"/>
      <c r="AL30" s="23">
        <f>LARGE(C30:AG30,1)</f>
        <v>8</v>
      </c>
      <c r="AM30" s="29"/>
      <c r="AN30" s="23">
        <f>SMALL(C30:AG30,1)</f>
        <v>-800</v>
      </c>
      <c r="AO30" s="24"/>
      <c r="AP30" s="26">
        <f>STDEV(C30:AG30)</f>
        <v>359.1285285242597</v>
      </c>
      <c r="AQ30" s="27"/>
      <c r="AR30" t="s" s="28">
        <f>IF(AH30&gt;=F27,"Bonne journée  ","Mauvaise journée ")</f>
        <v>32</v>
      </c>
      <c r="AS30" s="30"/>
      <c r="AT30" s="23">
        <v>13</v>
      </c>
      <c r="AU30" s="30"/>
      <c r="AV30" s="23">
        <v>-801</v>
      </c>
      <c r="AW30" s="30"/>
      <c r="AX30" s="23">
        <f>ROUND(AT30/(-AV30),2)</f>
        <v>0.02</v>
      </c>
      <c r="AY30" t="s" s="42">
        <f>IF(AX30&gt;2,"Tu prends pas de risque c'est bien :)","Tu prends des risques !!!!!!!!!")</f>
        <v>27</v>
      </c>
    </row>
    <row r="31" ht="34" customHeight="1">
      <c r="B31" t="s" s="21">
        <v>34</v>
      </c>
      <c r="C31" s="22">
        <v>-1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>
        <v>1</v>
      </c>
      <c r="AD31" s="22">
        <v>5</v>
      </c>
      <c r="AE31" s="22"/>
      <c r="AF31" s="22"/>
      <c r="AG31" s="22"/>
      <c r="AH31" s="23">
        <f>SUM(C31:AG31)</f>
        <v>5</v>
      </c>
      <c r="AI31" s="29"/>
      <c r="AJ31" s="23">
        <f>COUNT(C31:AG31)</f>
        <v>3</v>
      </c>
      <c r="AK31" s="29"/>
      <c r="AL31" s="23">
        <f>LARGE(C31:AG31,1)</f>
        <v>5</v>
      </c>
      <c r="AM31" s="29"/>
      <c r="AN31" s="23">
        <f>SMALL(C31:AG31,1)</f>
        <v>-1</v>
      </c>
      <c r="AO31" s="24"/>
      <c r="AP31" s="26">
        <f>STDEV(C31:AG31)</f>
        <v>3.055050463303893</v>
      </c>
      <c r="AQ31" s="27"/>
      <c r="AR31" t="s" s="28">
        <f>IF(AH31&gt;=G27,"Bonne journée  ","Mauvaise journée ")</f>
        <v>32</v>
      </c>
      <c r="AS31" s="30"/>
      <c r="AT31" s="23">
        <v>6</v>
      </c>
      <c r="AU31" s="30"/>
      <c r="AV31" s="23">
        <v>-1</v>
      </c>
      <c r="AW31" s="30"/>
      <c r="AX31" s="23">
        <f>ROUND(AT31/(-AV31),2)</f>
        <v>6</v>
      </c>
      <c r="AY31" t="s" s="42">
        <f>IF(AX31&gt;2,"Tu prends pas de risque c'est bien :)","Tu prends des risques !!!!!!!!!")</f>
        <v>30</v>
      </c>
    </row>
    <row r="32" ht="34" customHeight="1">
      <c r="B32" t="s" s="21">
        <v>35</v>
      </c>
      <c r="C32" s="22">
        <v>-1</v>
      </c>
      <c r="D32" s="22">
        <v>2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>
        <v>1</v>
      </c>
      <c r="AD32" s="22">
        <v>10</v>
      </c>
      <c r="AE32" s="22"/>
      <c r="AF32" s="22"/>
      <c r="AG32" s="22"/>
      <c r="AH32" s="23">
        <f>SUM(C32:AG32)</f>
        <v>12</v>
      </c>
      <c r="AI32" s="31"/>
      <c r="AJ32" s="23">
        <f>COUNT(C32:AG32)</f>
        <v>4</v>
      </c>
      <c r="AK32" s="31"/>
      <c r="AL32" s="23">
        <f>LARGE(C32:AG32,1)</f>
        <v>10</v>
      </c>
      <c r="AM32" s="31"/>
      <c r="AN32" s="23">
        <f>SMALL(C32:AG32,1)</f>
        <v>-1</v>
      </c>
      <c r="AO32" s="32"/>
      <c r="AP32" s="26">
        <f>STDEV(C32:AG32)</f>
        <v>4.83045891539648</v>
      </c>
      <c r="AQ32" s="33"/>
      <c r="AR32" t="s" s="28">
        <f>IF(AH32&gt;=H27,"Bonne journée  ","Mauvaise journée ")</f>
        <v>32</v>
      </c>
      <c r="AS32" s="34"/>
      <c r="AT32" s="23">
        <v>13</v>
      </c>
      <c r="AU32" s="34"/>
      <c r="AV32" s="23">
        <v>-1</v>
      </c>
      <c r="AW32" s="34"/>
      <c r="AX32" s="23">
        <f>ROUND(AT32/(-AV32),2)</f>
        <v>13</v>
      </c>
      <c r="AY32" t="s" s="43">
        <f>IF(AX32&gt;2,"Tu prends pas de risque c'est bien :)","Tu prends des risques !!!!!!!!!")</f>
        <v>30</v>
      </c>
    </row>
    <row r="33" ht="22" customHeight="1">
      <c r="B33" s="35"/>
      <c r="C33" s="46"/>
      <c r="D33" s="46"/>
      <c r="E33" s="46"/>
      <c r="F33" s="46"/>
      <c r="G33" s="46"/>
      <c r="H33" s="46"/>
      <c r="I33" s="46"/>
      <c r="J33" s="46"/>
      <c r="K33" s="46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8"/>
      <c r="AO33" s="48"/>
      <c r="AP33" s="49"/>
      <c r="AQ33" s="49"/>
      <c r="AR33" s="48"/>
      <c r="AS33" s="48"/>
      <c r="AT33" s="48"/>
      <c r="AU33" s="48"/>
      <c r="AV33" s="48"/>
      <c r="AW33" s="48"/>
      <c r="AX33" s="48"/>
      <c r="AY33" s="48"/>
    </row>
    <row r="34" ht="34" customHeight="1">
      <c r="B34" t="s" s="50">
        <v>40</v>
      </c>
      <c r="C34" t="s" s="4">
        <v>41</v>
      </c>
      <c r="D34" t="s" s="4">
        <v>42</v>
      </c>
      <c r="E34" t="s" s="4">
        <v>43</v>
      </c>
      <c r="F34" t="s" s="4">
        <v>44</v>
      </c>
      <c r="G34" t="s" s="4">
        <v>45</v>
      </c>
      <c r="H34" t="s" s="4">
        <v>11</v>
      </c>
      <c r="I34" t="s" s="4">
        <v>46</v>
      </c>
      <c r="J34" t="s" s="4">
        <v>47</v>
      </c>
      <c r="K34" t="s" s="4">
        <v>48</v>
      </c>
      <c r="L34" s="51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3"/>
      <c r="AI34" s="53"/>
      <c r="AJ34" s="53"/>
      <c r="AK34" s="53"/>
      <c r="AL34" s="52"/>
      <c r="AM34" s="52"/>
      <c r="AN34" s="54"/>
      <c r="AO34" s="54"/>
      <c r="AP34" s="55"/>
      <c r="AQ34" s="55"/>
      <c r="AR34" s="54"/>
      <c r="AS34" s="54"/>
      <c r="AT34" s="54"/>
      <c r="AU34" s="54"/>
      <c r="AV34" s="54"/>
      <c r="AW34" s="54"/>
      <c r="AX34" s="54"/>
      <c r="AY34" s="54"/>
    </row>
    <row r="35" ht="34" customHeight="1">
      <c r="B35" t="s" s="3">
        <v>49</v>
      </c>
      <c r="C35" s="11">
        <f>INDEX((B2:AY2,B10:AY11,B18:AY19,B26:AY27),1,34,B35)</f>
        <v>3514</v>
      </c>
      <c r="D35" s="11">
        <f>INDEX((B2:AY2,B10:AY11,B18:AY19,B26:AY27),1,36,B35)</f>
        <v>22</v>
      </c>
      <c r="E35" s="11">
        <f>INDEX((B2:AY2,B10:AY11,B18:AY19,B26:AY27),1,38,B35)</f>
        <v>8000</v>
      </c>
      <c r="F35" s="11">
        <f>INDEX((B2:AY2,B10:AY11,B18:AY19,B26:AY27),1,40,B35)</f>
        <v>-5000</v>
      </c>
      <c r="G35" s="56">
        <f>INDEX((B2:AY2,B10:AY11,B18:AY19,B26:AY27),1,42,B35)</f>
        <v>2056.205015297615</v>
      </c>
      <c r="H35" t="s" s="11">
        <f>INDEX((B2:AS2,B10:AS10,B18:AS18,B26:AS26),1,44,B35)</f>
        <v>50</v>
      </c>
      <c r="I35" s="28">
        <f>INDEX((B2:AY2,B10:AY11,B18:AY19,B26:AY27),1,46,B35)</f>
        <v>8798</v>
      </c>
      <c r="J35" s="28">
        <f>INDEX((B2:AY2,B10:AY11,B18:AY19,B26:AY27),1,48,B35)</f>
        <v>-5284</v>
      </c>
      <c r="K35" s="28">
        <f>INDEX((B2:AY2,B10:AY11,B18:AY19,B26:AY27),1,50,B35)</f>
        <v>1.67</v>
      </c>
      <c r="L35" t="s" s="11">
        <f>IF(K35&gt;2,"Tu prends pas de risque c'est bien :)","Tu prends des risques !!!!!!!!!")</f>
        <v>27</v>
      </c>
      <c r="M35" s="57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4"/>
      <c r="AO35" s="54"/>
      <c r="AP35" s="55"/>
      <c r="AQ35" s="55"/>
      <c r="AR35" s="54"/>
      <c r="AS35" s="54"/>
      <c r="AT35" s="54"/>
      <c r="AU35" s="54"/>
      <c r="AV35" s="54"/>
      <c r="AW35" s="54"/>
      <c r="AX35" s="54"/>
      <c r="AY35" s="54"/>
    </row>
    <row r="36" ht="34" customHeight="1">
      <c r="B36" t="s" s="3">
        <v>51</v>
      </c>
      <c r="C36" s="11">
        <f>INDEX((B2:AI2,B10:AI10,B18:AI18,B26:AI26),1,34,B36)</f>
        <v>2494</v>
      </c>
      <c r="D36" s="28">
        <f>INDEX((B2:AY2,B10:AY11,B18:AY19,B26:AY27),1,36,B36)</f>
        <v>20</v>
      </c>
      <c r="E36" s="28">
        <f>INDEX((B2:AY2,B10:AY11,B18:AY19,B26:AY27),1,38,B36)</f>
        <v>2000</v>
      </c>
      <c r="F36" s="28">
        <f>INDEX((B2:AY2,B10:AY11,B18:AY19,B26:AY27),1,40,B36)</f>
        <v>-280</v>
      </c>
      <c r="G36" s="56">
        <f>INDEX((B2:AY2,B10:AY11,B18:AY19,B26:AY27),1,42,B36)</f>
        <v>460.9738090516412</v>
      </c>
      <c r="H36" t="s" s="11">
        <f>INDEX((B2:AS2,B10:AS10,B18:AS18,B26:AS26),1,44,B36)</f>
        <v>52</v>
      </c>
      <c r="I36" s="28">
        <f>INDEX((B2:AY2,B10:AY11,B18:AY19,B26:AY27),1,46,B35)</f>
        <v>8798</v>
      </c>
      <c r="J36" s="28">
        <f>INDEX((B2:AY2,B10:AY11,B18:AY19,B26:AY27),1,48,B36)</f>
        <v>-284</v>
      </c>
      <c r="K36" s="28">
        <f>INDEX((B2:AY2,B10:AY11,B18:AY19,B26:AY27),1,50,B36)</f>
        <v>9.779999999999999</v>
      </c>
      <c r="L36" t="s" s="11">
        <f>IF(K36&gt;2,"Tu prends pas de risque c'est bien :)","Tu prends des risques !!!!!!!!!")</f>
        <v>30</v>
      </c>
      <c r="M36" s="57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4"/>
      <c r="AO36" s="54"/>
      <c r="AP36" s="55"/>
      <c r="AQ36" s="55"/>
      <c r="AR36" s="54"/>
      <c r="AS36" s="54"/>
      <c r="AT36" s="54"/>
      <c r="AU36" s="54"/>
      <c r="AV36" s="54"/>
      <c r="AW36" s="54"/>
      <c r="AX36" s="54"/>
      <c r="AY36" s="54"/>
    </row>
    <row r="37" ht="34" customHeight="1">
      <c r="B37" t="s" s="3">
        <v>53</v>
      </c>
      <c r="C37" s="11">
        <f>INDEX((B2:AY2,B10:AY10,B18:AY18,B26:AY26),1,34,B37)</f>
        <v>1014</v>
      </c>
      <c r="D37" s="28">
        <f>INDEX((B2:AY2,B10:AY11,B18:AY19,B26:AY27),1,36,B37)</f>
        <v>20</v>
      </c>
      <c r="E37" s="28">
        <f>INDEX((B2:AY2,B10:AY11,B18:AY19,B26:AY27),1,38,B37)</f>
        <v>1000</v>
      </c>
      <c r="F37" s="28">
        <f>INDEX((B2:AY2,B10:AY11,B18:AY19,B26:AY27),1,40,B37)</f>
        <v>-280</v>
      </c>
      <c r="G37" s="56">
        <f>INDEX((B2:AY2,B10:AY11,B18:AY19,B26:AY27),1,42,B37)</f>
        <v>234.7935487323188</v>
      </c>
      <c r="H37" t="s" s="11">
        <f>INDEX((B2:AS2,B10:AS10,B18:AS18,B26:AS26),1,44,B37)</f>
        <v>52</v>
      </c>
      <c r="I37" s="28">
        <f>INDEX((B2:AY2,B10:AY11,B18:AY19,B26:AY27),1,46,B35)</f>
        <v>8798</v>
      </c>
      <c r="J37" s="28">
        <f>INDEX((B2:AY2,B10:AY11,B18:AY19,B26:AY27),1,48,B37)</f>
        <v>-284</v>
      </c>
      <c r="K37" s="28">
        <f>INDEX((B2:AY2,B10:AY11,B18:AY19,B26:AY27),1,50,B37)</f>
        <v>4.57</v>
      </c>
      <c r="L37" t="s" s="11">
        <f>IF(K37&gt;2,"Tu prends pas de risque c'est bien :)","Tu prends des risques !!!!!!!!!")</f>
        <v>30</v>
      </c>
      <c r="M37" s="57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4"/>
      <c r="AO37" s="54"/>
      <c r="AP37" s="55"/>
      <c r="AQ37" s="55"/>
      <c r="AR37" s="54"/>
      <c r="AS37" s="54"/>
      <c r="AT37" s="54"/>
      <c r="AU37" s="54"/>
      <c r="AV37" s="54"/>
      <c r="AW37" s="54"/>
      <c r="AX37" s="54"/>
      <c r="AY37" s="54"/>
    </row>
    <row r="38" ht="34" customHeight="1">
      <c r="B38" t="s" s="3">
        <v>54</v>
      </c>
      <c r="C38" s="11">
        <f>INDEX((B2:AY2,B10:AY10,B18:AY18,B26:AY26),1,34,B38)</f>
        <v>5220</v>
      </c>
      <c r="D38" s="28">
        <f>INDEX((B2:AY2,B10:AY11,B18:AY19,B26:AY27),1,36,B38)</f>
        <v>25</v>
      </c>
      <c r="E38" s="28">
        <f>INDEX((B2:AY2,B10:AY11,B18:AY19,B26:AY27),1,38,B38)</f>
        <v>5000</v>
      </c>
      <c r="F38" s="28">
        <f>INDEX((B2:AY2,B10:AY11,B18:AY19,B26:AY27),1,40,B38)</f>
        <v>-800</v>
      </c>
      <c r="G38" s="56">
        <f>INDEX((B2:AY2,B10:AY11,B18:AY19,B26:AY27),1,42,B38)</f>
        <v>1023.656151579556</v>
      </c>
      <c r="H38" t="s" s="11">
        <f>INDEX((B2:AS2,B10:AS10,B18:AS18,B26:AS26),1,44,B38)</f>
        <v>50</v>
      </c>
      <c r="I38" s="28">
        <f>INDEX((B2:AY2,B10:AY11,B18:AY19,B26:AY27),1,46,B35)</f>
        <v>8798</v>
      </c>
      <c r="J38" s="28">
        <f>INDEX((B2:AY2,B10:AY11,B18:AY19,B26:AY27),1,48,B38)</f>
        <v>-1084</v>
      </c>
      <c r="K38" s="28">
        <f>INDEX((B2:AY2,B10:AY11,B18:AY19,B26:AY27),1,50,B38)</f>
        <v>5.82</v>
      </c>
      <c r="L38" t="s" s="11">
        <f>IF(K38&gt;2,"Tu prends pas de risque c'est bien :)","Tu prends des risques !!!!!!!!!")</f>
        <v>30</v>
      </c>
      <c r="M38" s="57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4"/>
      <c r="AO38" s="54"/>
      <c r="AP38" s="55"/>
      <c r="AQ38" s="55"/>
      <c r="AR38" s="54"/>
      <c r="AS38" s="54"/>
      <c r="AT38" s="54"/>
      <c r="AU38" s="54"/>
      <c r="AV38" s="54"/>
      <c r="AW38" s="54"/>
      <c r="AX38" s="54"/>
      <c r="AY38" s="54"/>
    </row>
    <row r="39" ht="34" customHeight="1">
      <c r="B39" t="s" s="4">
        <v>55</v>
      </c>
      <c r="C39" s="9">
        <f>C38+C37+C36+C35</f>
        <v>12242</v>
      </c>
      <c r="D39" s="20">
        <f>D38+D37+D36+D35</f>
        <v>87</v>
      </c>
      <c r="E39" s="20">
        <f>LARGE(E35:E38,1)</f>
        <v>8000</v>
      </c>
      <c r="F39" s="20">
        <f>SMALL(F35:F38,1)</f>
        <v>-5000</v>
      </c>
      <c r="G39" s="58">
        <f>STDEV(C4:AG8,C12:AG16,C20:AG24,C28:AG32)</f>
        <v>1177.859626690344</v>
      </c>
      <c r="H39" t="s" s="11">
        <f>IF(C39&gt;=C40,"Bon Mois","Mauvais Mois")</f>
        <v>56</v>
      </c>
      <c r="I39" s="20">
        <f>I38+I37+I36+I35</f>
        <v>35192</v>
      </c>
      <c r="J39" s="20">
        <f>J38+J37+J36+J35</f>
        <v>-6936</v>
      </c>
      <c r="K39" s="20">
        <f>ROUND(I39/-(J39),2)</f>
        <v>5.07</v>
      </c>
      <c r="L39" t="s" s="9">
        <f>IF(K39&gt;2,"Tu prends pas de risque c'est bien :)","Tu prends des risques !!!!!!!!!")</f>
        <v>30</v>
      </c>
      <c r="M39" s="57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4"/>
      <c r="AO39" s="54"/>
      <c r="AP39" s="55"/>
      <c r="AQ39" s="55"/>
      <c r="AR39" s="54"/>
      <c r="AS39" s="54"/>
      <c r="AT39" s="54"/>
      <c r="AU39" s="54"/>
      <c r="AV39" s="54"/>
      <c r="AW39" s="54"/>
      <c r="AX39" s="54"/>
      <c r="AY39" s="54"/>
    </row>
    <row r="40" ht="22" customHeight="1">
      <c r="B40" t="s" s="4">
        <v>57</v>
      </c>
      <c r="C40" s="3">
        <v>10000</v>
      </c>
      <c r="D40" s="59"/>
      <c r="E40" s="47"/>
      <c r="F40" s="47"/>
      <c r="G40" s="47"/>
      <c r="H40" s="47"/>
      <c r="I40" s="47"/>
      <c r="J40" s="47"/>
      <c r="K40" s="60"/>
      <c r="L40" s="47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4"/>
      <c r="AO40" s="54"/>
      <c r="AP40" s="55"/>
      <c r="AQ40" s="55"/>
      <c r="AR40" s="54"/>
      <c r="AS40" s="54"/>
      <c r="AT40" s="54"/>
      <c r="AU40" s="54"/>
      <c r="AV40" s="54"/>
      <c r="AW40" s="54"/>
      <c r="AX40" s="54"/>
      <c r="AY40" s="54"/>
    </row>
  </sheetData>
  <pageMargins left="0.75" right="0.75" top="1" bottom="1" header="0.5" footer="0.5"/>
  <pageSetup firstPageNumber="1" fitToHeight="1" fitToWidth="1" scale="100" useFirstPageNumber="0" orientation="portrait" pageOrder="downThenOver"/>
  <headerFooter>
    <oddFooter>&amp;L&amp;"Helvetica,Regular"&amp;12&amp;K000000	&amp;P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dimension ref="B2:AY40"/>
  <sheetViews>
    <sheetView workbookViewId="0" showGridLines="0" defaultGridColor="1">
      <pane topLeftCell="C3" xSplit="2" ySplit="2" activePane="bottomRight" state="frozenSplit"/>
    </sheetView>
  </sheetViews>
  <sheetFormatPr defaultColWidth="12.25" defaultRowHeight="18" customHeight="1" outlineLevelRow="0" outlineLevelCol="0"/>
  <cols>
    <col min="1" max="1" width="0.25" style="63" customWidth="1"/>
    <col min="2" max="2" width="12.25" style="63" customWidth="1"/>
    <col min="3" max="3" width="12.25" style="63" customWidth="1"/>
    <col min="4" max="4" width="12.25" style="63" customWidth="1"/>
    <col min="5" max="5" width="12.25" style="63" customWidth="1"/>
    <col min="6" max="6" width="12.25" style="63" customWidth="1"/>
    <col min="7" max="7" width="12.25" style="63" customWidth="1"/>
    <col min="8" max="8" width="12.25" style="63" customWidth="1"/>
    <col min="9" max="9" width="12.25" style="63" customWidth="1"/>
    <col min="10" max="10" width="12.25" style="63" customWidth="1"/>
    <col min="11" max="11" width="12.25" style="63" customWidth="1"/>
    <col min="12" max="12" width="12.25" style="63" customWidth="1"/>
    <col min="13" max="13" width="12.25" style="63" customWidth="1"/>
    <col min="14" max="14" width="12.25" style="63" customWidth="1"/>
    <col min="15" max="15" width="12.25" style="63" customWidth="1"/>
    <col min="16" max="16" width="12.25" style="63" customWidth="1"/>
    <col min="17" max="17" width="12.25" style="63" customWidth="1"/>
    <col min="18" max="18" width="12.25" style="63" customWidth="1"/>
    <col min="19" max="19" width="12.25" style="63" customWidth="1"/>
    <col min="20" max="20" width="12.25" style="63" customWidth="1"/>
    <col min="21" max="21" width="12.25" style="63" customWidth="1"/>
    <col min="22" max="22" width="12.25" style="63" customWidth="1"/>
    <col min="23" max="23" width="12.25" style="63" customWidth="1"/>
    <col min="24" max="24" width="12.25" style="63" customWidth="1"/>
    <col min="25" max="25" width="12.25" style="63" customWidth="1"/>
    <col min="26" max="26" width="12.25" style="63" customWidth="1"/>
    <col min="27" max="27" width="12.25" style="63" customWidth="1"/>
    <col min="28" max="28" width="12.25" style="63" customWidth="1"/>
    <col min="29" max="29" width="12.25" style="63" customWidth="1"/>
    <col min="30" max="30" width="12.25" style="63" customWidth="1"/>
    <col min="31" max="31" width="12.25" style="63" customWidth="1"/>
    <col min="32" max="32" width="12.25" style="63" customWidth="1"/>
    <col min="33" max="33" width="12.25" style="63" customWidth="1"/>
    <col min="34" max="34" width="12.25" style="63" customWidth="1"/>
    <col min="35" max="35" width="12.25" style="63" customWidth="1"/>
    <col min="36" max="36" width="12.25" style="63" customWidth="1"/>
    <col min="37" max="37" width="12.25" style="63" customWidth="1"/>
    <col min="38" max="38" width="12.25" style="63" customWidth="1"/>
    <col min="39" max="39" width="12.25" style="63" customWidth="1"/>
    <col min="40" max="40" width="12.25" style="63" customWidth="1"/>
    <col min="41" max="41" width="12.25" style="63" customWidth="1"/>
    <col min="42" max="42" width="12.25" style="63" customWidth="1"/>
    <col min="43" max="43" width="12.25" style="63" customWidth="1"/>
    <col min="44" max="44" width="12.25" style="63" customWidth="1"/>
    <col min="45" max="45" width="12.25" style="63" customWidth="1"/>
    <col min="46" max="46" width="12.25" style="63" customWidth="1"/>
    <col min="47" max="47" width="12.25" style="63" customWidth="1"/>
    <col min="48" max="48" width="12.25" style="63" customWidth="1"/>
    <col min="49" max="49" width="12.25" style="63" customWidth="1"/>
    <col min="50" max="50" width="12.25" style="63" customWidth="1"/>
    <col min="51" max="51" width="12.25" style="63" customWidth="1"/>
    <col min="52" max="256" width="12.25" style="63" customWidth="1"/>
  </cols>
  <sheetData>
    <row r="1" ht="2" customHeight="1"/>
    <row r="2" ht="34" customHeight="1">
      <c r="B2" t="s" s="2">
        <v>0</v>
      </c>
      <c r="C2" s="3">
        <v>3000</v>
      </c>
      <c r="D2" t="s" s="4">
        <v>1</v>
      </c>
      <c r="E2" t="s" s="4">
        <v>2</v>
      </c>
      <c r="F2" t="s" s="4">
        <v>3</v>
      </c>
      <c r="G2" t="s" s="4">
        <v>4</v>
      </c>
      <c r="H2" t="s" s="4">
        <v>5</v>
      </c>
      <c r="I2" s="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7"/>
      <c r="AH2" t="s" s="4">
        <v>6</v>
      </c>
      <c r="AI2" s="8">
        <f>SUM(AH4:AH8)</f>
        <v>3514</v>
      </c>
      <c r="AJ2" t="s" s="2">
        <v>7</v>
      </c>
      <c r="AK2" s="8">
        <f>SUM(AJ4:AJ8)</f>
        <v>22</v>
      </c>
      <c r="AL2" t="s" s="4">
        <v>8</v>
      </c>
      <c r="AM2" s="8">
        <f>LARGE(AL4:AL8,1)</f>
        <v>8000</v>
      </c>
      <c r="AN2" t="s" s="4">
        <v>9</v>
      </c>
      <c r="AO2" s="9">
        <f>SMALL(AN4:AN8,1)</f>
        <v>-5000</v>
      </c>
      <c r="AP2" t="s" s="4">
        <v>10</v>
      </c>
      <c r="AQ2" s="10">
        <f>STDEV(C4:AG8)</f>
        <v>2056.205015297615</v>
      </c>
      <c r="AR2" t="s" s="4">
        <v>11</v>
      </c>
      <c r="AS2" t="s" s="11">
        <f>IF(AI2&gt;=C2,"Bonne semaine","Mauvaise semaine")</f>
        <v>12</v>
      </c>
      <c r="AT2" t="s" s="4">
        <v>13</v>
      </c>
      <c r="AU2" s="8">
        <f>SUMIF(C4:AG8,"&gt;0")</f>
        <v>8798</v>
      </c>
      <c r="AV2" t="s" s="4">
        <v>14</v>
      </c>
      <c r="AW2" s="12">
        <v>-5284</v>
      </c>
      <c r="AX2" t="s" s="4">
        <v>15</v>
      </c>
      <c r="AY2" s="9">
        <f>ROUND(AU2/(-AW2),2)</f>
        <v>1.67</v>
      </c>
    </row>
    <row r="3" ht="46" customHeight="1">
      <c r="B3" t="s" s="13">
        <v>16</v>
      </c>
      <c r="C3" t="s" s="4">
        <v>17</v>
      </c>
      <c r="D3" s="3">
        <v>200</v>
      </c>
      <c r="E3" s="3">
        <v>200</v>
      </c>
      <c r="F3" s="3"/>
      <c r="G3" s="3"/>
      <c r="H3" s="3">
        <v>500</v>
      </c>
      <c r="I3" s="14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6"/>
      <c r="AH3" t="s" s="2">
        <v>18</v>
      </c>
      <c r="AI3" s="17"/>
      <c r="AJ3" t="s" s="2">
        <v>19</v>
      </c>
      <c r="AK3" s="17"/>
      <c r="AL3" t="s" s="2">
        <v>20</v>
      </c>
      <c r="AM3" s="17"/>
      <c r="AN3" t="s" s="2">
        <v>21</v>
      </c>
      <c r="AO3" s="17"/>
      <c r="AP3" t="s" s="2">
        <v>22</v>
      </c>
      <c r="AQ3" s="18"/>
      <c r="AR3" t="s" s="2">
        <v>23</v>
      </c>
      <c r="AS3" s="17"/>
      <c r="AT3" t="s" s="4">
        <v>24</v>
      </c>
      <c r="AU3" s="19"/>
      <c r="AV3" t="s" s="4">
        <v>25</v>
      </c>
      <c r="AW3" s="17"/>
      <c r="AX3" t="s" s="4">
        <v>26</v>
      </c>
      <c r="AY3" t="s" s="20">
        <f>IF(AY2&gt;2,"Tu prends pas de risque c'est bien :)","Tu prends des risques !!!!!!!!!")</f>
        <v>27</v>
      </c>
    </row>
    <row r="4" ht="34" customHeight="1">
      <c r="B4" t="s" s="21">
        <v>28</v>
      </c>
      <c r="C4" s="22">
        <v>1</v>
      </c>
      <c r="D4" s="22">
        <v>10</v>
      </c>
      <c r="E4" s="22">
        <v>4</v>
      </c>
      <c r="F4" s="22">
        <v>100</v>
      </c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>
        <v>500</v>
      </c>
      <c r="AB4" s="22"/>
      <c r="AC4" s="22">
        <v>8000</v>
      </c>
      <c r="AD4" s="22"/>
      <c r="AE4" s="22">
        <v>85</v>
      </c>
      <c r="AF4" s="22">
        <v>50</v>
      </c>
      <c r="AG4" s="22">
        <v>-280</v>
      </c>
      <c r="AH4" s="23">
        <f>SUM(C4:AG4)</f>
        <v>8470</v>
      </c>
      <c r="AI4" s="24"/>
      <c r="AJ4" s="23">
        <f>COUNT(D4:AH4)</f>
        <v>9</v>
      </c>
      <c r="AK4" s="24"/>
      <c r="AL4" s="23">
        <f>LARGE(C4:AG4,1)</f>
        <v>8000</v>
      </c>
      <c r="AM4" s="24"/>
      <c r="AN4" s="23">
        <f>SMALL(C4:AG4,1)</f>
        <v>-280</v>
      </c>
      <c r="AO4" s="25"/>
      <c r="AP4" s="26">
        <f>STDEV(C4:AG4)</f>
        <v>2654.642887680207</v>
      </c>
      <c r="AQ4" s="27"/>
      <c r="AR4" t="s" s="28">
        <f>IF(AH4&gt;=D3,"Bonne journée  ","Mauvaise journée ")</f>
        <v>29</v>
      </c>
      <c r="AS4" s="25"/>
      <c r="AT4" s="23">
        <v>8750</v>
      </c>
      <c r="AU4" s="25"/>
      <c r="AV4" s="23">
        <v>-280</v>
      </c>
      <c r="AW4" s="25"/>
      <c r="AX4" s="23">
        <f>ROUND(AT4/(-AV4),2)</f>
        <v>31.25</v>
      </c>
      <c r="AY4" t="s" s="11">
        <f>IF(AX4&gt;2,"Tu prends pas de risque c'est bien :)","Tu prends des risques !!!!!!!!!")</f>
        <v>30</v>
      </c>
    </row>
    <row r="5" ht="34" customHeight="1">
      <c r="B5" t="s" s="21">
        <v>31</v>
      </c>
      <c r="C5" s="22">
        <v>20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>
        <v>2</v>
      </c>
      <c r="Y5" s="22"/>
      <c r="Z5" s="22"/>
      <c r="AA5" s="22"/>
      <c r="AB5" s="22"/>
      <c r="AC5" s="22"/>
      <c r="AD5" s="22"/>
      <c r="AE5" s="22"/>
      <c r="AF5" s="22">
        <v>-1</v>
      </c>
      <c r="AG5" s="22"/>
      <c r="AH5" s="23">
        <f>SUM(C5:AG5)</f>
        <v>21</v>
      </c>
      <c r="AI5" s="29"/>
      <c r="AJ5" s="23">
        <f>COUNT(C5:AG5)</f>
        <v>3</v>
      </c>
      <c r="AK5" s="29"/>
      <c r="AL5" s="23">
        <f>LARGE(C5:AG5,1)</f>
        <v>20</v>
      </c>
      <c r="AM5" s="29"/>
      <c r="AN5" s="23">
        <f>SMALL(C5:AG5,1)</f>
        <v>-1</v>
      </c>
      <c r="AO5" s="24"/>
      <c r="AP5" s="26">
        <f>STDEV(C5:AG5)</f>
        <v>11.35781669160055</v>
      </c>
      <c r="AQ5" s="27"/>
      <c r="AR5" t="s" s="28">
        <f>IF(AH5&gt;=E3,"Bonne journée  ","Mauvaise journée ")</f>
        <v>32</v>
      </c>
      <c r="AS5" s="30"/>
      <c r="AT5" s="23">
        <v>22</v>
      </c>
      <c r="AU5" s="30"/>
      <c r="AV5" s="23">
        <v>-1</v>
      </c>
      <c r="AW5" s="30"/>
      <c r="AX5" s="23">
        <f>ROUND(AT5/(-AV5),2)</f>
        <v>22</v>
      </c>
      <c r="AY5" t="s" s="11">
        <f>IF(AX5&gt;2,"Tu prends pas de risque c'est bien :)","Tu prends des risques !!!!!!!!!")</f>
        <v>30</v>
      </c>
    </row>
    <row r="6" ht="34" customHeight="1">
      <c r="B6" t="s" s="21">
        <v>33</v>
      </c>
      <c r="C6" s="22">
        <v>-1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>
        <v>1</v>
      </c>
      <c r="AD6" s="22">
        <v>8</v>
      </c>
      <c r="AE6" s="22"/>
      <c r="AF6" s="22"/>
      <c r="AG6" s="22"/>
      <c r="AH6" s="23">
        <f>SUM(C6:AG6)</f>
        <v>8</v>
      </c>
      <c r="AI6" s="29"/>
      <c r="AJ6" s="23">
        <f>COUNT(C6:AG6)</f>
        <v>3</v>
      </c>
      <c r="AK6" s="29"/>
      <c r="AL6" s="23">
        <f>LARGE(C6:AG6,1)</f>
        <v>8</v>
      </c>
      <c r="AM6" s="29"/>
      <c r="AN6" s="23">
        <f>SMALL(C6:AG6,1)</f>
        <v>-1</v>
      </c>
      <c r="AO6" s="24"/>
      <c r="AP6" s="26">
        <f>STDEV(C6:AG6)</f>
        <v>4.725815626252609</v>
      </c>
      <c r="AQ6" s="27"/>
      <c r="AR6" t="s" s="28">
        <f>IF(AH6&gt;=F3,"Bonne journée  ","Mauvaise journée ")</f>
        <v>29</v>
      </c>
      <c r="AS6" s="30"/>
      <c r="AT6" s="23">
        <v>9</v>
      </c>
      <c r="AU6" s="30"/>
      <c r="AV6" s="23">
        <v>-1</v>
      </c>
      <c r="AW6" s="30"/>
      <c r="AX6" s="23">
        <f>ROUND(AT6/(-AV6),2)</f>
        <v>9</v>
      </c>
      <c r="AY6" t="s" s="11">
        <f>IF(AX6&gt;2,"Tu prends pas de risque c'est bien :)","Tu prends des risques !!!!!!!!!")</f>
        <v>30</v>
      </c>
    </row>
    <row r="7" ht="34" customHeight="1">
      <c r="B7" t="s" s="21">
        <v>34</v>
      </c>
      <c r="C7" s="22">
        <v>-1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>
        <v>-5000</v>
      </c>
      <c r="AB7" s="22"/>
      <c r="AC7" s="22">
        <v>1</v>
      </c>
      <c r="AD7" s="22">
        <v>5</v>
      </c>
      <c r="AE7" s="22"/>
      <c r="AF7" s="22"/>
      <c r="AG7" s="22"/>
      <c r="AH7" s="23">
        <f>SUM(C7:AG7)</f>
        <v>-4995</v>
      </c>
      <c r="AI7" s="29"/>
      <c r="AJ7" s="23">
        <f>COUNT(C7:AG7)</f>
        <v>4</v>
      </c>
      <c r="AK7" s="29"/>
      <c r="AL7" s="23">
        <f>LARGE(C7:AG7,1)</f>
        <v>5</v>
      </c>
      <c r="AM7" s="29"/>
      <c r="AN7" s="23">
        <f>SMALL(C7:AG7,1)</f>
        <v>-5000</v>
      </c>
      <c r="AO7" s="24"/>
      <c r="AP7" s="26">
        <f>STDEV(C7:AG7)</f>
        <v>2500.834577362792</v>
      </c>
      <c r="AQ7" s="27"/>
      <c r="AR7" t="s" s="28">
        <f>IF(AH7&gt;=G3,"Bonne journée  ","Mauvaise journée ")</f>
        <v>32</v>
      </c>
      <c r="AS7" s="30"/>
      <c r="AT7" s="23">
        <v>6</v>
      </c>
      <c r="AU7" s="30"/>
      <c r="AV7" s="23">
        <v>-5001</v>
      </c>
      <c r="AW7" s="30"/>
      <c r="AX7" s="23">
        <f>ROUND(AT7/(-AV7),2)</f>
        <v>0</v>
      </c>
      <c r="AY7" t="s" s="11">
        <f>IF(AX7&gt;2,"Tu prends pas de risque c'est bien :)","Tu prends des risques !!!!!!!!!")</f>
        <v>27</v>
      </c>
    </row>
    <row r="8" ht="34" customHeight="1">
      <c r="B8" t="s" s="21">
        <v>35</v>
      </c>
      <c r="C8" s="22">
        <v>-1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>
        <v>1</v>
      </c>
      <c r="AD8" s="22">
        <v>10</v>
      </c>
      <c r="AE8" s="22"/>
      <c r="AF8" s="22"/>
      <c r="AG8" s="22"/>
      <c r="AH8" s="23">
        <f>SUM(C8:AG8)</f>
        <v>10</v>
      </c>
      <c r="AI8" s="31"/>
      <c r="AJ8" s="23">
        <f>COUNT(C8:AG8)</f>
        <v>3</v>
      </c>
      <c r="AK8" s="31"/>
      <c r="AL8" s="23">
        <f>LARGE(C8:AG8,1)</f>
        <v>10</v>
      </c>
      <c r="AM8" s="31"/>
      <c r="AN8" s="23">
        <f>SMALL(C8:AG8,1)</f>
        <v>-1</v>
      </c>
      <c r="AO8" s="32"/>
      <c r="AP8" s="26">
        <f>STDEV(C8:AG8)</f>
        <v>5.859465277082315</v>
      </c>
      <c r="AQ8" s="33"/>
      <c r="AR8" t="s" s="28">
        <f>IF(AH8&gt;=H3,"Bonne journée  ","Mauvaise journée ")</f>
        <v>32</v>
      </c>
      <c r="AS8" s="34"/>
      <c r="AT8" s="23">
        <v>11</v>
      </c>
      <c r="AU8" s="34"/>
      <c r="AV8" s="23">
        <v>-1</v>
      </c>
      <c r="AW8" s="34"/>
      <c r="AX8" s="23">
        <f>ROUND(AT8/(-AV8),2)</f>
        <v>11</v>
      </c>
      <c r="AY8" t="s" s="11">
        <f>IF(AX8&gt;2,"Tu prends pas de risque c'est bien :)","Tu prends des risques !!!!!!!!!")</f>
        <v>30</v>
      </c>
    </row>
    <row r="9" ht="22" customHeight="1">
      <c r="B9" s="35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7"/>
      <c r="AQ9" s="38"/>
      <c r="AR9" s="39"/>
      <c r="AS9" s="39"/>
      <c r="AT9" s="39"/>
      <c r="AU9" s="39"/>
      <c r="AV9" s="39"/>
      <c r="AW9" s="39"/>
      <c r="AX9" s="39"/>
      <c r="AY9" s="39"/>
    </row>
    <row r="10" ht="34" customHeight="1">
      <c r="B10" t="s" s="2">
        <v>0</v>
      </c>
      <c r="C10" s="3">
        <v>3000</v>
      </c>
      <c r="D10" t="s" s="4">
        <v>1</v>
      </c>
      <c r="E10" t="s" s="4">
        <v>2</v>
      </c>
      <c r="F10" t="s" s="4">
        <v>3</v>
      </c>
      <c r="G10" t="s" s="4">
        <v>4</v>
      </c>
      <c r="H10" t="s" s="4">
        <v>5</v>
      </c>
      <c r="I10" s="5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7"/>
      <c r="AH10" t="s" s="4">
        <v>6</v>
      </c>
      <c r="AI10" s="8">
        <f>SUM(AH12:AH16)</f>
        <v>2494</v>
      </c>
      <c r="AJ10" t="s" s="2">
        <v>7</v>
      </c>
      <c r="AK10" s="8">
        <f>SUM(AJ12:AJ16)</f>
        <v>20</v>
      </c>
      <c r="AL10" t="s" s="4">
        <v>8</v>
      </c>
      <c r="AM10" s="8">
        <f>LARGE(AL12:AL16,1)</f>
        <v>2000</v>
      </c>
      <c r="AN10" t="s" s="4">
        <v>9</v>
      </c>
      <c r="AO10" s="9">
        <f>SMALL(AN12:AN16,1)</f>
        <v>-280</v>
      </c>
      <c r="AP10" t="s" s="4">
        <v>10</v>
      </c>
      <c r="AQ10" s="40">
        <f>STDEV(C12:AG16)</f>
        <v>460.9738090516412</v>
      </c>
      <c r="AR10" t="s" s="4">
        <v>11</v>
      </c>
      <c r="AS10" t="s" s="11">
        <f>IF(AI10&gt;=C10,"Bonne semaine","Mauvaise semaine")</f>
        <v>36</v>
      </c>
      <c r="AT10" t="s" s="4">
        <v>13</v>
      </c>
      <c r="AU10" s="8">
        <f>SUMIF(C12:AG16,"&gt;0")</f>
        <v>2778</v>
      </c>
      <c r="AV10" t="s" s="4">
        <v>14</v>
      </c>
      <c r="AW10" s="12">
        <v>-284</v>
      </c>
      <c r="AX10" t="s" s="4">
        <v>15</v>
      </c>
      <c r="AY10" s="9">
        <f>ROUND(AU10/(-AW10),2)</f>
        <v>9.779999999999999</v>
      </c>
    </row>
    <row r="11" ht="46" customHeight="1">
      <c r="B11" t="s" s="13">
        <v>37</v>
      </c>
      <c r="C11" t="s" s="4">
        <v>17</v>
      </c>
      <c r="D11" s="3">
        <v>200</v>
      </c>
      <c r="E11" s="3">
        <v>200</v>
      </c>
      <c r="F11" s="3"/>
      <c r="G11" s="3"/>
      <c r="H11" s="3">
        <v>500</v>
      </c>
      <c r="I11" s="14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6"/>
      <c r="AH11" t="s" s="2">
        <v>18</v>
      </c>
      <c r="AI11" s="17"/>
      <c r="AJ11" t="s" s="2">
        <v>19</v>
      </c>
      <c r="AK11" s="17"/>
      <c r="AL11" t="s" s="2">
        <v>20</v>
      </c>
      <c r="AM11" s="17"/>
      <c r="AN11" t="s" s="2">
        <v>21</v>
      </c>
      <c r="AO11" s="17"/>
      <c r="AP11" t="s" s="2">
        <v>22</v>
      </c>
      <c r="AQ11" s="18"/>
      <c r="AR11" t="s" s="2">
        <v>23</v>
      </c>
      <c r="AS11" s="17"/>
      <c r="AT11" t="s" s="4">
        <v>24</v>
      </c>
      <c r="AU11" s="19"/>
      <c r="AV11" t="s" s="4">
        <v>25</v>
      </c>
      <c r="AW11" s="17"/>
      <c r="AX11" t="s" s="4">
        <v>26</v>
      </c>
      <c r="AY11" t="s" s="9">
        <f>IF(AY10&gt;2,"Tu prends pas de risque c'est bien :)","Tu prends des risques !!!!!!!!!")</f>
        <v>30</v>
      </c>
    </row>
    <row r="12" ht="34" customHeight="1">
      <c r="B12" t="s" s="21">
        <v>28</v>
      </c>
      <c r="C12" s="22">
        <v>1</v>
      </c>
      <c r="D12" s="22">
        <v>10</v>
      </c>
      <c r="E12" s="22">
        <v>4</v>
      </c>
      <c r="F12" s="22">
        <v>100</v>
      </c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>
        <v>500</v>
      </c>
      <c r="AB12" s="22"/>
      <c r="AC12" s="22"/>
      <c r="AD12" s="22"/>
      <c r="AE12" s="22">
        <v>85</v>
      </c>
      <c r="AF12" s="22">
        <v>50</v>
      </c>
      <c r="AG12" s="22">
        <v>-280</v>
      </c>
      <c r="AH12" s="23">
        <f>SUM(C12:AG12)</f>
        <v>470</v>
      </c>
      <c r="AI12" s="24"/>
      <c r="AJ12" s="23">
        <f>COUNT(D12:AH12)</f>
        <v>8</v>
      </c>
      <c r="AK12" s="24"/>
      <c r="AL12" s="23">
        <f>LARGE(C12:AG12,1)</f>
        <v>500</v>
      </c>
      <c r="AM12" s="24"/>
      <c r="AN12" s="23">
        <f>SMALL(C12:AG12,1)</f>
        <v>-280</v>
      </c>
      <c r="AO12" s="25"/>
      <c r="AP12" s="26">
        <f>STDEV(C12:AG12)</f>
        <v>214.0191913958052</v>
      </c>
      <c r="AQ12" s="27"/>
      <c r="AR12" t="s" s="28">
        <f>IF(AH12&gt;=D11,"Bonne journée  ","Mauvaise journée ")</f>
        <v>29</v>
      </c>
      <c r="AS12" s="25"/>
      <c r="AT12" s="23">
        <v>750</v>
      </c>
      <c r="AU12" s="25"/>
      <c r="AV12" s="23">
        <v>-280</v>
      </c>
      <c r="AW12" s="25"/>
      <c r="AX12" s="23">
        <f>ROUND(AT12/(-AV12),2)</f>
        <v>2.68</v>
      </c>
      <c r="AY12" t="s" s="11">
        <f>IF(AX12&gt;2,"Tu prends pas de risque c'est bien :)","Tu prends des risques !!!!!!!!!")</f>
        <v>30</v>
      </c>
    </row>
    <row r="13" ht="34" customHeight="1">
      <c r="B13" t="s" s="21">
        <v>31</v>
      </c>
      <c r="C13" s="22">
        <v>2000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>
        <v>2</v>
      </c>
      <c r="Y13" s="22"/>
      <c r="Z13" s="22"/>
      <c r="AA13" s="22"/>
      <c r="AB13" s="22"/>
      <c r="AC13" s="22"/>
      <c r="AD13" s="22"/>
      <c r="AE13" s="22"/>
      <c r="AF13" s="22">
        <v>-1</v>
      </c>
      <c r="AG13" s="22"/>
      <c r="AH13" s="23">
        <f>SUM(C13:AG13)</f>
        <v>2001</v>
      </c>
      <c r="AI13" s="29"/>
      <c r="AJ13" s="23">
        <f>COUNT(C13:AG13)</f>
        <v>3</v>
      </c>
      <c r="AK13" s="29"/>
      <c r="AL13" s="23">
        <f>LARGE(C13:AG13,1)</f>
        <v>2000</v>
      </c>
      <c r="AM13" s="29"/>
      <c r="AN13" s="23">
        <f>SMALL(C13:AG13,1)</f>
        <v>-1</v>
      </c>
      <c r="AO13" s="24"/>
      <c r="AP13" s="26">
        <f>STDEV(C13:AG13)</f>
        <v>1154.412837766455</v>
      </c>
      <c r="AQ13" s="27"/>
      <c r="AR13" t="s" s="28">
        <f>IF(AH13&gt;=E11,"Bonne journée  ","Mauvaise journée ")</f>
        <v>29</v>
      </c>
      <c r="AS13" s="30"/>
      <c r="AT13" s="23">
        <v>2002</v>
      </c>
      <c r="AU13" s="30"/>
      <c r="AV13" s="23">
        <v>-1</v>
      </c>
      <c r="AW13" s="30"/>
      <c r="AX13" s="23">
        <f>ROUND(AT13/(-AV13),2)</f>
        <v>2002</v>
      </c>
      <c r="AY13" t="s" s="41">
        <f>IF(AX13&gt;2,"Tu prends pas de risque c'est bien :)","Tu prends des risques !!!!!!!!!")</f>
        <v>30</v>
      </c>
    </row>
    <row r="14" ht="34" customHeight="1">
      <c r="B14" t="s" s="21">
        <v>33</v>
      </c>
      <c r="C14" s="22">
        <v>-1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>
        <v>1</v>
      </c>
      <c r="AD14" s="22">
        <v>8</v>
      </c>
      <c r="AE14" s="22"/>
      <c r="AF14" s="22"/>
      <c r="AG14" s="22"/>
      <c r="AH14" s="23">
        <f>SUM(C14:AG14)</f>
        <v>8</v>
      </c>
      <c r="AI14" s="29"/>
      <c r="AJ14" s="23">
        <f>COUNT(C14:AG14)</f>
        <v>3</v>
      </c>
      <c r="AK14" s="29"/>
      <c r="AL14" s="23">
        <f>LARGE(C14:AG14,1)</f>
        <v>8</v>
      </c>
      <c r="AM14" s="29"/>
      <c r="AN14" s="23">
        <f>SMALL(C14:AG14,1)</f>
        <v>-1</v>
      </c>
      <c r="AO14" s="24"/>
      <c r="AP14" s="26">
        <f>STDEV(C14:AG14)</f>
        <v>4.725815626252609</v>
      </c>
      <c r="AQ14" s="27"/>
      <c r="AR14" t="s" s="28">
        <f>IF(AH14&gt;=F11,"Bonne journée  ","Mauvaise journée ")</f>
        <v>29</v>
      </c>
      <c r="AS14" s="30"/>
      <c r="AT14" s="23">
        <v>9</v>
      </c>
      <c r="AU14" s="30"/>
      <c r="AV14" s="23">
        <v>-1</v>
      </c>
      <c r="AW14" s="30"/>
      <c r="AX14" s="23">
        <f>ROUND(AT14/(-AV14),2)</f>
        <v>9</v>
      </c>
      <c r="AY14" t="s" s="42">
        <f>IF(AX14&gt;2,"Tu prends pas de risque c'est bien :)","Tu prends des risques !!!!!!!!!")</f>
        <v>30</v>
      </c>
    </row>
    <row r="15" ht="34" customHeight="1">
      <c r="B15" t="s" s="21">
        <v>34</v>
      </c>
      <c r="C15" s="22">
        <v>-1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>
        <v>1</v>
      </c>
      <c r="AD15" s="22">
        <v>5</v>
      </c>
      <c r="AE15" s="22"/>
      <c r="AF15" s="22"/>
      <c r="AG15" s="22"/>
      <c r="AH15" s="23">
        <f>SUM(C15:AG15)</f>
        <v>5</v>
      </c>
      <c r="AI15" s="29"/>
      <c r="AJ15" s="23">
        <f>COUNT(C15:AG15)</f>
        <v>3</v>
      </c>
      <c r="AK15" s="29"/>
      <c r="AL15" s="23">
        <f>LARGE(C15:AG15,1)</f>
        <v>5</v>
      </c>
      <c r="AM15" s="29"/>
      <c r="AN15" s="23">
        <f>SMALL(C15:AG15,1)</f>
        <v>-1</v>
      </c>
      <c r="AO15" s="24"/>
      <c r="AP15" s="26">
        <f>STDEV(C15:AG15)</f>
        <v>3.055050463303893</v>
      </c>
      <c r="AQ15" s="27"/>
      <c r="AR15" t="s" s="28">
        <f>IF(AH15&gt;=G11,"Bonne journée  ","Mauvaise journée ")</f>
        <v>29</v>
      </c>
      <c r="AS15" s="30"/>
      <c r="AT15" s="23">
        <v>6</v>
      </c>
      <c r="AU15" s="30"/>
      <c r="AV15" s="23">
        <v>-1</v>
      </c>
      <c r="AW15" s="30"/>
      <c r="AX15" s="23">
        <f>ROUND(AT15/(-AV15),2)</f>
        <v>6</v>
      </c>
      <c r="AY15" t="s" s="42">
        <f>IF(AX15&gt;2,"Tu prends pas de risque c'est bien :)","Tu prends des risques !!!!!!!!!")</f>
        <v>30</v>
      </c>
    </row>
    <row r="16" ht="34" customHeight="1">
      <c r="B16" t="s" s="21">
        <v>35</v>
      </c>
      <c r="C16" s="22">
        <v>-1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>
        <v>1</v>
      </c>
      <c r="AD16" s="22">
        <v>10</v>
      </c>
      <c r="AE16" s="22"/>
      <c r="AF16" s="22"/>
      <c r="AG16" s="22"/>
      <c r="AH16" s="23">
        <f>SUM(C16:AG16)</f>
        <v>10</v>
      </c>
      <c r="AI16" s="31"/>
      <c r="AJ16" s="23">
        <f>COUNT(C16:AG16)</f>
        <v>3</v>
      </c>
      <c r="AK16" s="31"/>
      <c r="AL16" s="23">
        <f>LARGE(C16:AG16,1)</f>
        <v>10</v>
      </c>
      <c r="AM16" s="31"/>
      <c r="AN16" s="23">
        <f>SMALL(C16:AG16,1)</f>
        <v>-1</v>
      </c>
      <c r="AO16" s="32"/>
      <c r="AP16" s="26">
        <f>STDEV(C16:AG16)</f>
        <v>5.859465277082315</v>
      </c>
      <c r="AQ16" s="33"/>
      <c r="AR16" t="s" s="28">
        <f>IF(AH16&gt;=H11,"Bonne journée  ","Mauvaise journée ")</f>
        <v>32</v>
      </c>
      <c r="AS16" s="34"/>
      <c r="AT16" s="23">
        <v>11</v>
      </c>
      <c r="AU16" s="34"/>
      <c r="AV16" s="23">
        <v>-1</v>
      </c>
      <c r="AW16" s="34"/>
      <c r="AX16" s="23">
        <f>ROUND(AT16/(-AV16),2)</f>
        <v>11</v>
      </c>
      <c r="AY16" t="s" s="43">
        <f>IF(AX16&gt;2,"Tu prends pas de risque c'est bien :)","Tu prends des risques !!!!!!!!!")</f>
        <v>30</v>
      </c>
    </row>
    <row r="17" ht="22" customHeight="1">
      <c r="B17" s="44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7"/>
      <c r="AQ17" s="38"/>
      <c r="AR17" s="39"/>
      <c r="AS17" s="39"/>
      <c r="AT17" s="39"/>
      <c r="AU17" s="39"/>
      <c r="AV17" s="39"/>
      <c r="AW17" s="39"/>
      <c r="AX17" s="39"/>
      <c r="AY17" s="45"/>
    </row>
    <row r="18" ht="34" customHeight="1">
      <c r="B18" t="s" s="2">
        <v>0</v>
      </c>
      <c r="C18" s="3">
        <v>3000</v>
      </c>
      <c r="D18" t="s" s="4">
        <v>1</v>
      </c>
      <c r="E18" t="s" s="4">
        <v>2</v>
      </c>
      <c r="F18" t="s" s="4">
        <v>3</v>
      </c>
      <c r="G18" t="s" s="4">
        <v>4</v>
      </c>
      <c r="H18" t="s" s="4">
        <v>5</v>
      </c>
      <c r="I18" s="5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7"/>
      <c r="AH18" t="s" s="4">
        <v>6</v>
      </c>
      <c r="AI18" s="8">
        <f>SUM(AH20:AH24)</f>
        <v>1014</v>
      </c>
      <c r="AJ18" t="s" s="2">
        <v>7</v>
      </c>
      <c r="AK18" s="8">
        <f>SUM(AJ20:AJ24)</f>
        <v>20</v>
      </c>
      <c r="AL18" t="s" s="4">
        <v>8</v>
      </c>
      <c r="AM18" s="8">
        <f>LARGE(AL20:AL24,1)</f>
        <v>1000</v>
      </c>
      <c r="AN18" t="s" s="4">
        <v>9</v>
      </c>
      <c r="AO18" s="9">
        <f>SMALL(AN20:AN24,1)</f>
        <v>-280</v>
      </c>
      <c r="AP18" t="s" s="4">
        <v>10</v>
      </c>
      <c r="AQ18" s="40">
        <f>STDEV(C20:AG24)</f>
        <v>234.7935487323188</v>
      </c>
      <c r="AR18" t="s" s="4">
        <v>11</v>
      </c>
      <c r="AS18" t="s" s="11">
        <f>IF(AI18&gt;=C18,"Bonne semaine","Mauvaise semaine")</f>
        <v>36</v>
      </c>
      <c r="AT18" t="s" s="4">
        <v>13</v>
      </c>
      <c r="AU18" s="8">
        <f>SUMIF(C20:AG24,"&gt;0")</f>
        <v>1298</v>
      </c>
      <c r="AV18" t="s" s="4">
        <v>14</v>
      </c>
      <c r="AW18" s="12">
        <v>-284</v>
      </c>
      <c r="AX18" t="s" s="4">
        <v>15</v>
      </c>
      <c r="AY18" s="9">
        <f>ROUND(AU18/(-AW18),2)</f>
        <v>4.57</v>
      </c>
    </row>
    <row r="19" ht="46" customHeight="1">
      <c r="B19" t="s" s="13">
        <v>38</v>
      </c>
      <c r="C19" t="s" s="4">
        <v>17</v>
      </c>
      <c r="D19" s="3">
        <v>200</v>
      </c>
      <c r="E19" s="3">
        <v>200</v>
      </c>
      <c r="F19" s="3"/>
      <c r="G19" s="3"/>
      <c r="H19" s="3">
        <v>500</v>
      </c>
      <c r="I19" s="14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6"/>
      <c r="AH19" t="s" s="2">
        <v>18</v>
      </c>
      <c r="AI19" s="17"/>
      <c r="AJ19" t="s" s="2">
        <v>19</v>
      </c>
      <c r="AK19" s="17"/>
      <c r="AL19" t="s" s="2">
        <v>20</v>
      </c>
      <c r="AM19" s="17"/>
      <c r="AN19" t="s" s="2">
        <v>21</v>
      </c>
      <c r="AO19" s="17"/>
      <c r="AP19" t="s" s="2">
        <v>22</v>
      </c>
      <c r="AQ19" s="18"/>
      <c r="AR19" t="s" s="2">
        <v>23</v>
      </c>
      <c r="AS19" s="17"/>
      <c r="AT19" t="s" s="4">
        <v>24</v>
      </c>
      <c r="AU19" s="19"/>
      <c r="AV19" t="s" s="4">
        <v>25</v>
      </c>
      <c r="AW19" s="17"/>
      <c r="AX19" t="s" s="4">
        <v>26</v>
      </c>
      <c r="AY19" t="s" s="9">
        <f>IF(AY18&gt;2,"Tu prends pas de risque c'est bien :)","Tu prends des risques !!!!!!!!!")</f>
        <v>30</v>
      </c>
    </row>
    <row r="20" ht="34" customHeight="1">
      <c r="B20" t="s" s="21">
        <v>28</v>
      </c>
      <c r="C20" s="22">
        <v>1</v>
      </c>
      <c r="D20" s="22">
        <v>10</v>
      </c>
      <c r="E20" s="22">
        <v>4</v>
      </c>
      <c r="F20" s="22">
        <v>100</v>
      </c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>
        <v>1000</v>
      </c>
      <c r="AB20" s="22"/>
      <c r="AC20" s="22"/>
      <c r="AD20" s="22"/>
      <c r="AE20" s="22">
        <v>85</v>
      </c>
      <c r="AF20" s="22">
        <v>50</v>
      </c>
      <c r="AG20" s="22">
        <v>-280</v>
      </c>
      <c r="AH20" s="23">
        <f>SUM(C20:AG20)</f>
        <v>970</v>
      </c>
      <c r="AI20" s="24"/>
      <c r="AJ20" s="23">
        <f>COUNT(D20:AH20)</f>
        <v>8</v>
      </c>
      <c r="AK20" s="24"/>
      <c r="AL20" s="23">
        <f>LARGE(C20:AG20,1)</f>
        <v>1000</v>
      </c>
      <c r="AM20" s="24"/>
      <c r="AN20" s="23">
        <f>SMALL(C20:AG20,1)</f>
        <v>-280</v>
      </c>
      <c r="AO20" s="25"/>
      <c r="AP20" s="26">
        <f>STDEV(C20:AG20)</f>
        <v>374.2858914939603</v>
      </c>
      <c r="AQ20" s="27"/>
      <c r="AR20" t="s" s="28">
        <f>IF(AH20&gt;=D19,"Bonne journée  ","Mauvaise journée ")</f>
        <v>29</v>
      </c>
      <c r="AS20" s="25"/>
      <c r="AT20" s="23">
        <v>1250</v>
      </c>
      <c r="AU20" s="25"/>
      <c r="AV20" s="23">
        <v>-280</v>
      </c>
      <c r="AW20" s="25"/>
      <c r="AX20" s="23">
        <f>ROUND(AT20/(-AV20),2)</f>
        <v>4.46</v>
      </c>
      <c r="AY20" t="s" s="11">
        <f>IF(AX20&gt;2,"Tu prends pas de risque c'est bien :)","Tu prends des risques !!!!!!!!!")</f>
        <v>30</v>
      </c>
    </row>
    <row r="21" ht="34" customHeight="1">
      <c r="B21" t="s" s="21">
        <v>31</v>
      </c>
      <c r="C21" s="22">
        <v>20</v>
      </c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>
        <v>2</v>
      </c>
      <c r="Y21" s="22"/>
      <c r="Z21" s="22"/>
      <c r="AA21" s="22"/>
      <c r="AB21" s="22"/>
      <c r="AC21" s="22"/>
      <c r="AD21" s="22"/>
      <c r="AE21" s="22"/>
      <c r="AF21" s="22">
        <v>-1</v>
      </c>
      <c r="AG21" s="22"/>
      <c r="AH21" s="23">
        <f>SUM(C21:AG21)</f>
        <v>21</v>
      </c>
      <c r="AI21" s="29"/>
      <c r="AJ21" s="23">
        <f>COUNT(C21:AG21)</f>
        <v>3</v>
      </c>
      <c r="AK21" s="29"/>
      <c r="AL21" s="23">
        <f>LARGE(C21:AG21,1)</f>
        <v>20</v>
      </c>
      <c r="AM21" s="29"/>
      <c r="AN21" s="23">
        <f>SMALL(C21:AG21,1)</f>
        <v>-1</v>
      </c>
      <c r="AO21" s="24"/>
      <c r="AP21" s="26">
        <f>STDEV(C21:AG21)</f>
        <v>11.35781669160055</v>
      </c>
      <c r="AQ21" s="27"/>
      <c r="AR21" t="s" s="28">
        <f>IF(AH21&gt;=E19,"Bonne journée  ","Mauvaise journée ")</f>
        <v>32</v>
      </c>
      <c r="AS21" s="30"/>
      <c r="AT21" s="23">
        <v>22</v>
      </c>
      <c r="AU21" s="30"/>
      <c r="AV21" s="23">
        <v>-1</v>
      </c>
      <c r="AW21" s="30"/>
      <c r="AX21" s="23">
        <f>ROUND(AT21/(-AV21),2)</f>
        <v>22</v>
      </c>
      <c r="AY21" t="s" s="41">
        <f>IF(AX21&gt;2,"Tu prends pas de risque c'est bien :)","Tu prends des risques !!!!!!!!!")</f>
        <v>30</v>
      </c>
    </row>
    <row r="22" ht="34" customHeight="1">
      <c r="B22" t="s" s="21">
        <v>33</v>
      </c>
      <c r="C22" s="22">
        <v>-1</v>
      </c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>
        <v>1</v>
      </c>
      <c r="AD22" s="22">
        <v>8</v>
      </c>
      <c r="AE22" s="22"/>
      <c r="AF22" s="22"/>
      <c r="AG22" s="22"/>
      <c r="AH22" s="23">
        <f>SUM(C22:AG22)</f>
        <v>8</v>
      </c>
      <c r="AI22" s="29"/>
      <c r="AJ22" s="23">
        <f>COUNT(C22:AG22)</f>
        <v>3</v>
      </c>
      <c r="AK22" s="29"/>
      <c r="AL22" s="23">
        <f>LARGE(C22:AG22,1)</f>
        <v>8</v>
      </c>
      <c r="AM22" s="29"/>
      <c r="AN22" s="23">
        <f>SMALL(C22:AG22,1)</f>
        <v>-1</v>
      </c>
      <c r="AO22" s="24"/>
      <c r="AP22" s="26">
        <f>STDEV(C22:AG22)</f>
        <v>4.725815626252609</v>
      </c>
      <c r="AQ22" s="27"/>
      <c r="AR22" t="s" s="28">
        <f>IF(AH22&gt;=F19,"Bonne journée  ","Mauvaise journée ")</f>
        <v>29</v>
      </c>
      <c r="AS22" s="30"/>
      <c r="AT22" s="23">
        <v>9</v>
      </c>
      <c r="AU22" s="30"/>
      <c r="AV22" s="23">
        <v>-1</v>
      </c>
      <c r="AW22" s="30"/>
      <c r="AX22" s="23">
        <f>ROUND(AT22/(-AV22),2)</f>
        <v>9</v>
      </c>
      <c r="AY22" t="s" s="42">
        <f>IF(AX22&gt;2,"Tu prends pas de risque c'est bien :)","Tu prends des risques !!!!!!!!!")</f>
        <v>30</v>
      </c>
    </row>
    <row r="23" ht="34" customHeight="1">
      <c r="B23" t="s" s="21">
        <v>34</v>
      </c>
      <c r="C23" s="22">
        <v>-1</v>
      </c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>
        <v>1</v>
      </c>
      <c r="AD23" s="22">
        <v>5</v>
      </c>
      <c r="AE23" s="22"/>
      <c r="AF23" s="22"/>
      <c r="AG23" s="22"/>
      <c r="AH23" s="23">
        <f>SUM(C23:AG23)</f>
        <v>5</v>
      </c>
      <c r="AI23" s="29"/>
      <c r="AJ23" s="23">
        <f>COUNT(C23:AG23)</f>
        <v>3</v>
      </c>
      <c r="AK23" s="29"/>
      <c r="AL23" s="23">
        <f>LARGE(C23:AG23,1)</f>
        <v>5</v>
      </c>
      <c r="AM23" s="29"/>
      <c r="AN23" s="23">
        <f>SMALL(C23:AG23,1)</f>
        <v>-1</v>
      </c>
      <c r="AO23" s="24"/>
      <c r="AP23" s="26">
        <f>STDEV(C23:AG23)</f>
        <v>3.055050463303893</v>
      </c>
      <c r="AQ23" s="27"/>
      <c r="AR23" t="s" s="28">
        <f>IF(AH23&gt;=G19,"Bonne journée  ","Mauvaise journée ")</f>
        <v>29</v>
      </c>
      <c r="AS23" s="30"/>
      <c r="AT23" s="23">
        <v>6</v>
      </c>
      <c r="AU23" s="30"/>
      <c r="AV23" s="23">
        <v>-1</v>
      </c>
      <c r="AW23" s="30"/>
      <c r="AX23" s="23">
        <f>ROUND(AT23/(-AV23),2)</f>
        <v>6</v>
      </c>
      <c r="AY23" t="s" s="42">
        <f>IF(AX23&gt;2,"Tu prends pas de risque c'est bien :)","Tu prends des risques !!!!!!!!!")</f>
        <v>30</v>
      </c>
    </row>
    <row r="24" ht="34" customHeight="1">
      <c r="B24" t="s" s="21">
        <v>35</v>
      </c>
      <c r="C24" s="22">
        <v>-1</v>
      </c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>
        <v>1</v>
      </c>
      <c r="AD24" s="22">
        <v>10</v>
      </c>
      <c r="AE24" s="22"/>
      <c r="AF24" s="22"/>
      <c r="AG24" s="22"/>
      <c r="AH24" s="23">
        <f>SUM(C24:AG24)</f>
        <v>10</v>
      </c>
      <c r="AI24" s="31"/>
      <c r="AJ24" s="23">
        <f>COUNT(C24:AG24)</f>
        <v>3</v>
      </c>
      <c r="AK24" s="31"/>
      <c r="AL24" s="23">
        <f>LARGE(C24:AG24,1)</f>
        <v>10</v>
      </c>
      <c r="AM24" s="31"/>
      <c r="AN24" s="23">
        <f>SMALL(C24:AG24,1)</f>
        <v>-1</v>
      </c>
      <c r="AO24" s="32"/>
      <c r="AP24" s="26">
        <f>STDEV(C24:AG24)</f>
        <v>5.859465277082315</v>
      </c>
      <c r="AQ24" s="33"/>
      <c r="AR24" t="s" s="28">
        <f>IF(AH24&gt;=H19,"Bonne journée  ","Mauvaise journée ")</f>
        <v>32</v>
      </c>
      <c r="AS24" s="34"/>
      <c r="AT24" s="23">
        <v>11</v>
      </c>
      <c r="AU24" s="34"/>
      <c r="AV24" s="23">
        <v>-1</v>
      </c>
      <c r="AW24" s="34"/>
      <c r="AX24" s="23">
        <f>ROUND(AT24/(-AV24),2)</f>
        <v>11</v>
      </c>
      <c r="AY24" t="s" s="43">
        <f>IF(AX24&gt;2,"Tu prends pas de risque c'est bien :)","Tu prends des risques !!!!!!!!!")</f>
        <v>30</v>
      </c>
    </row>
    <row r="25" ht="22" customHeight="1">
      <c r="B25" s="35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36"/>
      <c r="AO25" s="36"/>
      <c r="AP25" s="37"/>
      <c r="AQ25" s="38"/>
      <c r="AR25" s="39"/>
      <c r="AS25" s="39"/>
      <c r="AT25" s="39"/>
      <c r="AU25" s="39"/>
      <c r="AV25" s="39"/>
      <c r="AW25" s="39"/>
      <c r="AX25" s="39"/>
      <c r="AY25" s="39"/>
    </row>
    <row r="26" ht="34" customHeight="1">
      <c r="B26" t="s" s="2">
        <v>0</v>
      </c>
      <c r="C26" s="3">
        <v>3000</v>
      </c>
      <c r="D26" t="s" s="4">
        <v>1</v>
      </c>
      <c r="E26" t="s" s="4">
        <v>2</v>
      </c>
      <c r="F26" t="s" s="4">
        <v>3</v>
      </c>
      <c r="G26" t="s" s="4">
        <v>4</v>
      </c>
      <c r="H26" t="s" s="4">
        <v>5</v>
      </c>
      <c r="I26" s="5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7"/>
      <c r="AH26" t="s" s="4">
        <v>6</v>
      </c>
      <c r="AI26" s="8">
        <f>SUM(AH28:AH32)</f>
        <v>5220</v>
      </c>
      <c r="AJ26" t="s" s="2">
        <v>7</v>
      </c>
      <c r="AK26" s="8">
        <f>SUM(AJ28:AJ32)</f>
        <v>25</v>
      </c>
      <c r="AL26" t="s" s="4">
        <v>8</v>
      </c>
      <c r="AM26" s="8">
        <f>LARGE(AL28:AL32,1)</f>
        <v>5000</v>
      </c>
      <c r="AN26" t="s" s="4">
        <v>9</v>
      </c>
      <c r="AO26" s="9">
        <f>SMALL(AN28:AN32,1)</f>
        <v>-800</v>
      </c>
      <c r="AP26" t="s" s="4">
        <v>10</v>
      </c>
      <c r="AQ26" s="40">
        <f>STDEV(C28:AG32)</f>
        <v>1023.656151579556</v>
      </c>
      <c r="AR26" t="s" s="4">
        <v>11</v>
      </c>
      <c r="AS26" t="s" s="11">
        <f>IF(AI26&gt;=C26,"Bonne semaine","Mauvaise semaine")</f>
        <v>12</v>
      </c>
      <c r="AT26" t="s" s="4">
        <v>13</v>
      </c>
      <c r="AU26" s="8">
        <f>SUMIF(C28:AG32,"&gt;0")</f>
        <v>6304</v>
      </c>
      <c r="AV26" t="s" s="4">
        <v>14</v>
      </c>
      <c r="AW26" s="12">
        <v>-1084</v>
      </c>
      <c r="AX26" t="s" s="4">
        <v>15</v>
      </c>
      <c r="AY26" s="9">
        <f>ROUND(AU26/(-AW26),2)</f>
        <v>5.82</v>
      </c>
    </row>
    <row r="27" ht="46" customHeight="1">
      <c r="B27" t="s" s="13">
        <v>39</v>
      </c>
      <c r="C27" t="s" s="4">
        <v>17</v>
      </c>
      <c r="D27" s="3">
        <v>200</v>
      </c>
      <c r="E27" s="3">
        <v>200</v>
      </c>
      <c r="F27" s="3">
        <v>200</v>
      </c>
      <c r="G27" s="3">
        <v>200</v>
      </c>
      <c r="H27" s="3">
        <v>200</v>
      </c>
      <c r="I27" s="14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6"/>
      <c r="AH27" t="s" s="2">
        <v>18</v>
      </c>
      <c r="AI27" s="17"/>
      <c r="AJ27" t="s" s="2">
        <v>19</v>
      </c>
      <c r="AK27" s="17"/>
      <c r="AL27" t="s" s="2">
        <v>20</v>
      </c>
      <c r="AM27" s="17"/>
      <c r="AN27" t="s" s="2">
        <v>21</v>
      </c>
      <c r="AO27" s="17"/>
      <c r="AP27" t="s" s="2">
        <v>22</v>
      </c>
      <c r="AQ27" s="18"/>
      <c r="AR27" t="s" s="2">
        <v>23</v>
      </c>
      <c r="AS27" s="17"/>
      <c r="AT27" t="s" s="4">
        <v>24</v>
      </c>
      <c r="AU27" s="19"/>
      <c r="AV27" t="s" s="4">
        <v>25</v>
      </c>
      <c r="AW27" s="17"/>
      <c r="AX27" t="s" s="4">
        <v>26</v>
      </c>
      <c r="AY27" t="s" s="9">
        <f>IF(AY26&gt;2,"Tu prends pas de risque c'est bien :)","Tu prends des risques !!!!!!!!!")</f>
        <v>30</v>
      </c>
    </row>
    <row r="28" ht="34" customHeight="1">
      <c r="B28" t="s" s="21">
        <v>28</v>
      </c>
      <c r="C28" s="22">
        <v>1</v>
      </c>
      <c r="D28" s="22">
        <v>10</v>
      </c>
      <c r="E28" s="22">
        <v>4</v>
      </c>
      <c r="F28" s="22">
        <v>100</v>
      </c>
      <c r="G28" s="22">
        <v>500</v>
      </c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>
        <v>500</v>
      </c>
      <c r="AB28" s="22"/>
      <c r="AC28" s="22"/>
      <c r="AD28" s="22"/>
      <c r="AE28" s="22">
        <v>85</v>
      </c>
      <c r="AF28" s="22">
        <v>50</v>
      </c>
      <c r="AG28" s="22">
        <v>-280</v>
      </c>
      <c r="AH28" s="23">
        <f>SUM(C28:AG28)</f>
        <v>970</v>
      </c>
      <c r="AI28" s="24"/>
      <c r="AJ28" s="23">
        <f>COUNT(D28:AH28)</f>
        <v>9</v>
      </c>
      <c r="AK28" s="24"/>
      <c r="AL28" s="23">
        <f>LARGE(C28:AG28,1)</f>
        <v>500</v>
      </c>
      <c r="AM28" s="24"/>
      <c r="AN28" s="23">
        <f>SMALL(C28:AG28,1)</f>
        <v>-280</v>
      </c>
      <c r="AO28" s="25"/>
      <c r="AP28" s="26">
        <f>STDEV(C28:AG28)</f>
        <v>248.4193922471522</v>
      </c>
      <c r="AQ28" s="27"/>
      <c r="AR28" t="s" s="28">
        <f>IF(AH28&gt;=D27,"Bonne journée  ","Mauvaise journée ")</f>
        <v>29</v>
      </c>
      <c r="AS28" s="25"/>
      <c r="AT28" s="23">
        <v>1250</v>
      </c>
      <c r="AU28" s="25"/>
      <c r="AV28" s="23">
        <v>-280</v>
      </c>
      <c r="AW28" s="25"/>
      <c r="AX28" s="23">
        <f>ROUND(AT28/(-AV28),2)</f>
        <v>4.46</v>
      </c>
      <c r="AY28" t="s" s="11">
        <f>IF(AX28&gt;2,"Tu prends pas de risque c'est bien :)","Tu prends des risques !!!!!!!!!")</f>
        <v>30</v>
      </c>
    </row>
    <row r="29" ht="34" customHeight="1">
      <c r="B29" t="s" s="21">
        <v>31</v>
      </c>
      <c r="C29" s="22">
        <v>20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>
        <v>5000</v>
      </c>
      <c r="U29" s="22"/>
      <c r="V29" s="22"/>
      <c r="W29" s="22"/>
      <c r="X29" s="22">
        <v>2</v>
      </c>
      <c r="Y29" s="22"/>
      <c r="Z29" s="22"/>
      <c r="AA29" s="22"/>
      <c r="AB29" s="22"/>
      <c r="AC29" s="22"/>
      <c r="AD29" s="22"/>
      <c r="AE29" s="22"/>
      <c r="AF29" s="22">
        <v>-1</v>
      </c>
      <c r="AG29" s="22"/>
      <c r="AH29" s="23">
        <f>SUM(C29:AG29)</f>
        <v>5021</v>
      </c>
      <c r="AI29" s="29"/>
      <c r="AJ29" s="23">
        <f>COUNT(C29:AG29)</f>
        <v>4</v>
      </c>
      <c r="AK29" s="29"/>
      <c r="AL29" s="23">
        <f>LARGE(C29:AG29,1)</f>
        <v>5000</v>
      </c>
      <c r="AM29" s="29"/>
      <c r="AN29" s="23">
        <f>SMALL(C29:AG29,1)</f>
        <v>-1</v>
      </c>
      <c r="AO29" s="24"/>
      <c r="AP29" s="26">
        <f>STDEV(C29:AG29)</f>
        <v>2496.517224054342</v>
      </c>
      <c r="AQ29" s="27"/>
      <c r="AR29" t="s" s="28">
        <f>IF(AH29&gt;=E27,"Bonne journée  ","Mauvaise journée ")</f>
        <v>29</v>
      </c>
      <c r="AS29" s="30"/>
      <c r="AT29" s="23">
        <v>5022</v>
      </c>
      <c r="AU29" s="30"/>
      <c r="AV29" s="23">
        <v>-1</v>
      </c>
      <c r="AW29" s="30"/>
      <c r="AX29" s="23">
        <f>ROUND(AT29/(-AV29),2)</f>
        <v>5022</v>
      </c>
      <c r="AY29" t="s" s="41">
        <f>IF(AX29&gt;2,"Tu prends pas de risque c'est bien :)","Tu prends des risques !!!!!!!!!")</f>
        <v>30</v>
      </c>
    </row>
    <row r="30" ht="34" customHeight="1">
      <c r="B30" t="s" s="21">
        <v>33</v>
      </c>
      <c r="C30" s="22">
        <v>-1</v>
      </c>
      <c r="D30" s="22">
        <v>4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>
        <f>-800</f>
        <v>-800</v>
      </c>
      <c r="Y30" s="22"/>
      <c r="Z30" s="22"/>
      <c r="AA30" s="22"/>
      <c r="AB30" s="22"/>
      <c r="AC30" s="22">
        <v>1</v>
      </c>
      <c r="AD30" s="22">
        <v>8</v>
      </c>
      <c r="AE30" s="22"/>
      <c r="AF30" s="22"/>
      <c r="AG30" s="22"/>
      <c r="AH30" s="23">
        <f>SUM(C30:AG30)</f>
        <v>-788</v>
      </c>
      <c r="AI30" s="29"/>
      <c r="AJ30" s="23">
        <f>COUNT(C30:AG30)</f>
        <v>5</v>
      </c>
      <c r="AK30" s="29"/>
      <c r="AL30" s="23">
        <f>LARGE(C30:AG30,1)</f>
        <v>8</v>
      </c>
      <c r="AM30" s="29"/>
      <c r="AN30" s="23">
        <f>SMALL(C30:AG30,1)</f>
        <v>-800</v>
      </c>
      <c r="AO30" s="24"/>
      <c r="AP30" s="26">
        <f>STDEV(C30:AG30)</f>
        <v>359.1285285242597</v>
      </c>
      <c r="AQ30" s="27"/>
      <c r="AR30" t="s" s="28">
        <f>IF(AH30&gt;=F27,"Bonne journée  ","Mauvaise journée ")</f>
        <v>32</v>
      </c>
      <c r="AS30" s="30"/>
      <c r="AT30" s="23">
        <v>13</v>
      </c>
      <c r="AU30" s="30"/>
      <c r="AV30" s="23">
        <v>-801</v>
      </c>
      <c r="AW30" s="30"/>
      <c r="AX30" s="23">
        <f>ROUND(AT30/(-AV30),2)</f>
        <v>0.02</v>
      </c>
      <c r="AY30" t="s" s="42">
        <f>IF(AX30&gt;2,"Tu prends pas de risque c'est bien :)","Tu prends des risques !!!!!!!!!")</f>
        <v>27</v>
      </c>
    </row>
    <row r="31" ht="34" customHeight="1">
      <c r="B31" t="s" s="21">
        <v>34</v>
      </c>
      <c r="C31" s="22">
        <v>-1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>
        <v>1</v>
      </c>
      <c r="AD31" s="22">
        <v>5</v>
      </c>
      <c r="AE31" s="22"/>
      <c r="AF31" s="22"/>
      <c r="AG31" s="22"/>
      <c r="AH31" s="23">
        <f>SUM(C31:AG31)</f>
        <v>5</v>
      </c>
      <c r="AI31" s="29"/>
      <c r="AJ31" s="23">
        <f>COUNT(C31:AG31)</f>
        <v>3</v>
      </c>
      <c r="AK31" s="29"/>
      <c r="AL31" s="23">
        <f>LARGE(C31:AG31,1)</f>
        <v>5</v>
      </c>
      <c r="AM31" s="29"/>
      <c r="AN31" s="23">
        <f>SMALL(C31:AG31,1)</f>
        <v>-1</v>
      </c>
      <c r="AO31" s="24"/>
      <c r="AP31" s="26">
        <f>STDEV(C31:AG31)</f>
        <v>3.055050463303893</v>
      </c>
      <c r="AQ31" s="27"/>
      <c r="AR31" t="s" s="28">
        <f>IF(AH31&gt;=G27,"Bonne journée  ","Mauvaise journée ")</f>
        <v>32</v>
      </c>
      <c r="AS31" s="30"/>
      <c r="AT31" s="23">
        <v>6</v>
      </c>
      <c r="AU31" s="30"/>
      <c r="AV31" s="23">
        <v>-1</v>
      </c>
      <c r="AW31" s="30"/>
      <c r="AX31" s="23">
        <f>ROUND(AT31/(-AV31),2)</f>
        <v>6</v>
      </c>
      <c r="AY31" t="s" s="42">
        <f>IF(AX31&gt;2,"Tu prends pas de risque c'est bien :)","Tu prends des risques !!!!!!!!!")</f>
        <v>30</v>
      </c>
    </row>
    <row r="32" ht="34" customHeight="1">
      <c r="B32" t="s" s="21">
        <v>35</v>
      </c>
      <c r="C32" s="22">
        <v>-1</v>
      </c>
      <c r="D32" s="22">
        <v>2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>
        <v>1</v>
      </c>
      <c r="AD32" s="22">
        <v>10</v>
      </c>
      <c r="AE32" s="22"/>
      <c r="AF32" s="22"/>
      <c r="AG32" s="22"/>
      <c r="AH32" s="23">
        <f>SUM(C32:AG32)</f>
        <v>12</v>
      </c>
      <c r="AI32" s="31"/>
      <c r="AJ32" s="23">
        <f>COUNT(C32:AG32)</f>
        <v>4</v>
      </c>
      <c r="AK32" s="31"/>
      <c r="AL32" s="23">
        <f>LARGE(C32:AG32,1)</f>
        <v>10</v>
      </c>
      <c r="AM32" s="31"/>
      <c r="AN32" s="23">
        <f>SMALL(C32:AG32,1)</f>
        <v>-1</v>
      </c>
      <c r="AO32" s="32"/>
      <c r="AP32" s="26">
        <f>STDEV(C32:AG32)</f>
        <v>4.83045891539648</v>
      </c>
      <c r="AQ32" s="33"/>
      <c r="AR32" t="s" s="28">
        <f>IF(AH32&gt;=H27,"Bonne journée  ","Mauvaise journée ")</f>
        <v>32</v>
      </c>
      <c r="AS32" s="34"/>
      <c r="AT32" s="23">
        <v>13</v>
      </c>
      <c r="AU32" s="34"/>
      <c r="AV32" s="23">
        <v>-1</v>
      </c>
      <c r="AW32" s="34"/>
      <c r="AX32" s="23">
        <f>ROUND(AT32/(-AV32),2)</f>
        <v>13</v>
      </c>
      <c r="AY32" t="s" s="43">
        <f>IF(AX32&gt;2,"Tu prends pas de risque c'est bien :)","Tu prends des risques !!!!!!!!!")</f>
        <v>30</v>
      </c>
    </row>
    <row r="33" ht="22" customHeight="1">
      <c r="B33" s="35"/>
      <c r="C33" s="46"/>
      <c r="D33" s="46"/>
      <c r="E33" s="46"/>
      <c r="F33" s="46"/>
      <c r="G33" s="46"/>
      <c r="H33" s="46"/>
      <c r="I33" s="46"/>
      <c r="J33" s="46"/>
      <c r="K33" s="46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8"/>
      <c r="AO33" s="48"/>
      <c r="AP33" s="49"/>
      <c r="AQ33" s="49"/>
      <c r="AR33" s="48"/>
      <c r="AS33" s="48"/>
      <c r="AT33" s="48"/>
      <c r="AU33" s="48"/>
      <c r="AV33" s="48"/>
      <c r="AW33" s="48"/>
      <c r="AX33" s="48"/>
      <c r="AY33" s="48"/>
    </row>
    <row r="34" ht="34" customHeight="1">
      <c r="B34" t="s" s="50">
        <v>40</v>
      </c>
      <c r="C34" t="s" s="4">
        <v>41</v>
      </c>
      <c r="D34" t="s" s="4">
        <v>42</v>
      </c>
      <c r="E34" t="s" s="4">
        <v>43</v>
      </c>
      <c r="F34" t="s" s="4">
        <v>44</v>
      </c>
      <c r="G34" t="s" s="4">
        <v>45</v>
      </c>
      <c r="H34" t="s" s="4">
        <v>11</v>
      </c>
      <c r="I34" t="s" s="4">
        <v>46</v>
      </c>
      <c r="J34" t="s" s="4">
        <v>47</v>
      </c>
      <c r="K34" t="s" s="4">
        <v>48</v>
      </c>
      <c r="L34" s="51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3"/>
      <c r="AI34" s="53"/>
      <c r="AJ34" s="53"/>
      <c r="AK34" s="53"/>
      <c r="AL34" s="52"/>
      <c r="AM34" s="52"/>
      <c r="AN34" s="54"/>
      <c r="AO34" s="54"/>
      <c r="AP34" s="55"/>
      <c r="AQ34" s="55"/>
      <c r="AR34" s="54"/>
      <c r="AS34" s="54"/>
      <c r="AT34" s="54"/>
      <c r="AU34" s="54"/>
      <c r="AV34" s="54"/>
      <c r="AW34" s="54"/>
      <c r="AX34" s="54"/>
      <c r="AY34" s="54"/>
    </row>
    <row r="35" ht="34" customHeight="1">
      <c r="B35" t="s" s="3">
        <v>49</v>
      </c>
      <c r="C35" s="11">
        <f>INDEX((B2:AY2,B10:AY11,B18:AY19,B26:AY27),1,34,B35)</f>
        <v>3514</v>
      </c>
      <c r="D35" s="11">
        <f>INDEX((B2:AY2,B10:AY11,B18:AY19,B26:AY27),1,36,B35)</f>
        <v>22</v>
      </c>
      <c r="E35" s="11">
        <f>INDEX((B2:AY2,B10:AY11,B18:AY19,B26:AY27),1,38,B35)</f>
        <v>8000</v>
      </c>
      <c r="F35" s="11">
        <f>INDEX((B2:AY2,B10:AY11,B18:AY19,B26:AY27),1,40,B35)</f>
        <v>-5000</v>
      </c>
      <c r="G35" s="56">
        <f>INDEX((B2:AY2,B10:AY11,B18:AY19,B26:AY27),1,42,B35)</f>
        <v>2056.205015297615</v>
      </c>
      <c r="H35" t="s" s="11">
        <f>INDEX((B2:AS2,B10:AS10,B18:AS18,B26:AS26),1,44,B35)</f>
        <v>50</v>
      </c>
      <c r="I35" s="28">
        <f>INDEX((B2:AY2,B10:AY11,B18:AY19,B26:AY27),1,46,B35)</f>
        <v>8798</v>
      </c>
      <c r="J35" s="28">
        <f>INDEX((B2:AY2,B10:AY11,B18:AY19,B26:AY27),1,48,B35)</f>
        <v>-5284</v>
      </c>
      <c r="K35" s="28">
        <f>INDEX((B2:AY2,B10:AY11,B18:AY19,B26:AY27),1,50,B35)</f>
        <v>1.67</v>
      </c>
      <c r="L35" t="s" s="11">
        <f>IF(K35&gt;2,"Tu prends pas de risque c'est bien :)","Tu prends des risques !!!!!!!!!")</f>
        <v>27</v>
      </c>
      <c r="M35" s="57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4"/>
      <c r="AO35" s="54"/>
      <c r="AP35" s="55"/>
      <c r="AQ35" s="55"/>
      <c r="AR35" s="54"/>
      <c r="AS35" s="54"/>
      <c r="AT35" s="54"/>
      <c r="AU35" s="54"/>
      <c r="AV35" s="54"/>
      <c r="AW35" s="54"/>
      <c r="AX35" s="54"/>
      <c r="AY35" s="54"/>
    </row>
    <row r="36" ht="34" customHeight="1">
      <c r="B36" t="s" s="3">
        <v>51</v>
      </c>
      <c r="C36" s="11">
        <f>INDEX((B2:AI2,B10:AI10,B18:AI18,B26:AI26),1,34,B36)</f>
        <v>2494</v>
      </c>
      <c r="D36" s="28">
        <f>INDEX((B2:AY2,B10:AY11,B18:AY19,B26:AY27),1,36,B36)</f>
        <v>20</v>
      </c>
      <c r="E36" s="28">
        <f>INDEX((B2:AY2,B10:AY11,B18:AY19,B26:AY27),1,38,B36)</f>
        <v>2000</v>
      </c>
      <c r="F36" s="28">
        <f>INDEX((B2:AY2,B10:AY11,B18:AY19,B26:AY27),1,40,B36)</f>
        <v>-280</v>
      </c>
      <c r="G36" s="56">
        <f>INDEX((B2:AY2,B10:AY11,B18:AY19,B26:AY27),1,42,B36)</f>
        <v>460.9738090516412</v>
      </c>
      <c r="H36" t="s" s="11">
        <f>INDEX((B2:AS2,B10:AS10,B18:AS18,B26:AS26),1,44,B36)</f>
        <v>52</v>
      </c>
      <c r="I36" s="28">
        <f>INDEX((B2:AY2,B10:AY11,B18:AY19,B26:AY27),1,46,B35)</f>
        <v>8798</v>
      </c>
      <c r="J36" s="28">
        <f>INDEX((B2:AY2,B10:AY11,B18:AY19,B26:AY27),1,48,B36)</f>
        <v>-284</v>
      </c>
      <c r="K36" s="28">
        <f>INDEX((B2:AY2,B10:AY11,B18:AY19,B26:AY27),1,50,B36)</f>
        <v>9.779999999999999</v>
      </c>
      <c r="L36" t="s" s="11">
        <f>IF(K36&gt;2,"Tu prends pas de risque c'est bien :)","Tu prends des risques !!!!!!!!!")</f>
        <v>30</v>
      </c>
      <c r="M36" s="57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4"/>
      <c r="AO36" s="54"/>
      <c r="AP36" s="55"/>
      <c r="AQ36" s="55"/>
      <c r="AR36" s="54"/>
      <c r="AS36" s="54"/>
      <c r="AT36" s="54"/>
      <c r="AU36" s="54"/>
      <c r="AV36" s="54"/>
      <c r="AW36" s="54"/>
      <c r="AX36" s="54"/>
      <c r="AY36" s="54"/>
    </row>
    <row r="37" ht="34" customHeight="1">
      <c r="B37" t="s" s="3">
        <v>53</v>
      </c>
      <c r="C37" s="11">
        <f>INDEX((B2:AY2,B10:AY10,B18:AY18,B26:AY26),1,34,B37)</f>
        <v>1014</v>
      </c>
      <c r="D37" s="28">
        <f>INDEX((B2:AY2,B10:AY11,B18:AY19,B26:AY27),1,36,B37)</f>
        <v>20</v>
      </c>
      <c r="E37" s="28">
        <f>INDEX((B2:AY2,B10:AY11,B18:AY19,B26:AY27),1,38,B37)</f>
        <v>1000</v>
      </c>
      <c r="F37" s="28">
        <f>INDEX((B2:AY2,B10:AY11,B18:AY19,B26:AY27),1,40,B37)</f>
        <v>-280</v>
      </c>
      <c r="G37" s="56">
        <f>INDEX((B2:AY2,B10:AY11,B18:AY19,B26:AY27),1,42,B37)</f>
        <v>234.7935487323188</v>
      </c>
      <c r="H37" t="s" s="11">
        <f>INDEX((B2:AS2,B10:AS10,B18:AS18,B26:AS26),1,44,B37)</f>
        <v>52</v>
      </c>
      <c r="I37" s="28">
        <f>INDEX((B2:AY2,B10:AY11,B18:AY19,B26:AY27),1,46,B35)</f>
        <v>8798</v>
      </c>
      <c r="J37" s="28">
        <f>INDEX((B2:AY2,B10:AY11,B18:AY19,B26:AY27),1,48,B37)</f>
        <v>-284</v>
      </c>
      <c r="K37" s="28">
        <f>INDEX((B2:AY2,B10:AY11,B18:AY19,B26:AY27),1,50,B37)</f>
        <v>4.57</v>
      </c>
      <c r="L37" t="s" s="11">
        <f>IF(K37&gt;2,"Tu prends pas de risque c'est bien :)","Tu prends des risques !!!!!!!!!")</f>
        <v>30</v>
      </c>
      <c r="M37" s="57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4"/>
      <c r="AO37" s="54"/>
      <c r="AP37" s="55"/>
      <c r="AQ37" s="55"/>
      <c r="AR37" s="54"/>
      <c r="AS37" s="54"/>
      <c r="AT37" s="54"/>
      <c r="AU37" s="54"/>
      <c r="AV37" s="54"/>
      <c r="AW37" s="54"/>
      <c r="AX37" s="54"/>
      <c r="AY37" s="54"/>
    </row>
    <row r="38" ht="34" customHeight="1">
      <c r="B38" t="s" s="3">
        <v>54</v>
      </c>
      <c r="C38" s="11">
        <f>INDEX((B2:AY2,B10:AY10,B18:AY18,B26:AY26),1,34,B38)</f>
        <v>5220</v>
      </c>
      <c r="D38" s="28">
        <f>INDEX((B2:AY2,B10:AY11,B18:AY19,B26:AY27),1,36,B38)</f>
        <v>25</v>
      </c>
      <c r="E38" s="28">
        <f>INDEX((B2:AY2,B10:AY11,B18:AY19,B26:AY27),1,38,B38)</f>
        <v>5000</v>
      </c>
      <c r="F38" s="28">
        <f>INDEX((B2:AY2,B10:AY11,B18:AY19,B26:AY27),1,40,B38)</f>
        <v>-800</v>
      </c>
      <c r="G38" s="56">
        <f>INDEX((B2:AY2,B10:AY11,B18:AY19,B26:AY27),1,42,B38)</f>
        <v>1023.656151579556</v>
      </c>
      <c r="H38" t="s" s="11">
        <f>INDEX((B2:AS2,B10:AS10,B18:AS18,B26:AS26),1,44,B38)</f>
        <v>50</v>
      </c>
      <c r="I38" s="28">
        <f>INDEX((B2:AY2,B10:AY11,B18:AY19,B26:AY27),1,46,B35)</f>
        <v>8798</v>
      </c>
      <c r="J38" s="28">
        <f>INDEX((B2:AY2,B10:AY11,B18:AY19,B26:AY27),1,48,B38)</f>
        <v>-1084</v>
      </c>
      <c r="K38" s="28">
        <f>INDEX((B2:AY2,B10:AY11,B18:AY19,B26:AY27),1,50,B38)</f>
        <v>5.82</v>
      </c>
      <c r="L38" t="s" s="11">
        <f>IF(K38&gt;2,"Tu prends pas de risque c'est bien :)","Tu prends des risques !!!!!!!!!")</f>
        <v>30</v>
      </c>
      <c r="M38" s="57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4"/>
      <c r="AO38" s="54"/>
      <c r="AP38" s="55"/>
      <c r="AQ38" s="55"/>
      <c r="AR38" s="54"/>
      <c r="AS38" s="54"/>
      <c r="AT38" s="54"/>
      <c r="AU38" s="54"/>
      <c r="AV38" s="54"/>
      <c r="AW38" s="54"/>
      <c r="AX38" s="54"/>
      <c r="AY38" s="54"/>
    </row>
    <row r="39" ht="34" customHeight="1">
      <c r="B39" t="s" s="4">
        <v>55</v>
      </c>
      <c r="C39" s="9">
        <f>C38+C37+C36+C35</f>
        <v>12242</v>
      </c>
      <c r="D39" s="20">
        <f>D38+D37+D36+D35</f>
        <v>87</v>
      </c>
      <c r="E39" s="20">
        <f>LARGE(E35:E38,1)</f>
        <v>8000</v>
      </c>
      <c r="F39" s="20">
        <f>SMALL(F35:F38,1)</f>
        <v>-5000</v>
      </c>
      <c r="G39" s="58">
        <f>STDEV(C4:AG8,C12:AG16,C20:AG24,C28:AG32)</f>
        <v>1177.859626690344</v>
      </c>
      <c r="H39" t="s" s="11">
        <f>IF(C39&gt;=C40,"Bon Mois","Mauvais Mois")</f>
        <v>56</v>
      </c>
      <c r="I39" s="20">
        <f>I38+I37+I36+I35</f>
        <v>35192</v>
      </c>
      <c r="J39" s="20">
        <f>J38+J37+J36+J35</f>
        <v>-6936</v>
      </c>
      <c r="K39" s="20">
        <f>ROUND(I39/-(J39),2)</f>
        <v>5.07</v>
      </c>
      <c r="L39" t="s" s="9">
        <f>IF(K39&gt;2,"Tu prends pas de risque c'est bien :)","Tu prends des risques !!!!!!!!!")</f>
        <v>30</v>
      </c>
      <c r="M39" s="57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4"/>
      <c r="AO39" s="54"/>
      <c r="AP39" s="55"/>
      <c r="AQ39" s="55"/>
      <c r="AR39" s="54"/>
      <c r="AS39" s="54"/>
      <c r="AT39" s="54"/>
      <c r="AU39" s="54"/>
      <c r="AV39" s="54"/>
      <c r="AW39" s="54"/>
      <c r="AX39" s="54"/>
      <c r="AY39" s="54"/>
    </row>
    <row r="40" ht="22" customHeight="1">
      <c r="B40" t="s" s="4">
        <v>57</v>
      </c>
      <c r="C40" s="3">
        <v>10000</v>
      </c>
      <c r="D40" s="59"/>
      <c r="E40" s="47"/>
      <c r="F40" s="47"/>
      <c r="G40" s="47"/>
      <c r="H40" s="47"/>
      <c r="I40" s="47"/>
      <c r="J40" s="47"/>
      <c r="K40" s="60"/>
      <c r="L40" s="47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4"/>
      <c r="AO40" s="54"/>
      <c r="AP40" s="55"/>
      <c r="AQ40" s="55"/>
      <c r="AR40" s="54"/>
      <c r="AS40" s="54"/>
      <c r="AT40" s="54"/>
      <c r="AU40" s="54"/>
      <c r="AV40" s="54"/>
      <c r="AW40" s="54"/>
      <c r="AX40" s="54"/>
      <c r="AY40" s="54"/>
    </row>
  </sheetData>
  <pageMargins left="0.75" right="0.75" top="1" bottom="1" header="0.5" footer="0.5"/>
  <pageSetup firstPageNumber="1" fitToHeight="1" fitToWidth="1" scale="100" useFirstPageNumber="0" orientation="portrait" pageOrder="downThenOver"/>
  <headerFooter>
    <oddFooter>&amp;L&amp;"Helvetica,Regular"&amp;12&amp;K000000	&amp;P</oddFooter>
  </headerFooter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dimension ref="B2:AY40"/>
  <sheetViews>
    <sheetView workbookViewId="0" showGridLines="0" defaultGridColor="1">
      <pane topLeftCell="C3" xSplit="2" ySplit="2" activePane="bottomRight" state="frozenSplit"/>
    </sheetView>
  </sheetViews>
  <sheetFormatPr defaultColWidth="12.25" defaultRowHeight="18" customHeight="1" outlineLevelRow="0" outlineLevelCol="0"/>
  <cols>
    <col min="1" max="1" width="0.25" style="64" customWidth="1"/>
    <col min="2" max="2" width="12.25" style="64" customWidth="1"/>
    <col min="3" max="3" width="12.25" style="64" customWidth="1"/>
    <col min="4" max="4" width="12.25" style="64" customWidth="1"/>
    <col min="5" max="5" width="12.25" style="64" customWidth="1"/>
    <col min="6" max="6" width="12.25" style="64" customWidth="1"/>
    <col min="7" max="7" width="12.25" style="64" customWidth="1"/>
    <col min="8" max="8" width="12.25" style="64" customWidth="1"/>
    <col min="9" max="9" width="12.25" style="64" customWidth="1"/>
    <col min="10" max="10" width="12.25" style="64" customWidth="1"/>
    <col min="11" max="11" width="12.25" style="64" customWidth="1"/>
    <col min="12" max="12" width="12.25" style="64" customWidth="1"/>
    <col min="13" max="13" width="12.25" style="64" customWidth="1"/>
    <col min="14" max="14" width="12.25" style="64" customWidth="1"/>
    <col min="15" max="15" width="12.25" style="64" customWidth="1"/>
    <col min="16" max="16" width="12.25" style="64" customWidth="1"/>
    <col min="17" max="17" width="12.25" style="64" customWidth="1"/>
    <col min="18" max="18" width="12.25" style="64" customWidth="1"/>
    <col min="19" max="19" width="12.25" style="64" customWidth="1"/>
    <col min="20" max="20" width="12.25" style="64" customWidth="1"/>
    <col min="21" max="21" width="12.25" style="64" customWidth="1"/>
    <col min="22" max="22" width="12.25" style="64" customWidth="1"/>
    <col min="23" max="23" width="12.25" style="64" customWidth="1"/>
    <col min="24" max="24" width="12.25" style="64" customWidth="1"/>
    <col min="25" max="25" width="12.25" style="64" customWidth="1"/>
    <col min="26" max="26" width="12.25" style="64" customWidth="1"/>
    <col min="27" max="27" width="12.25" style="64" customWidth="1"/>
    <col min="28" max="28" width="12.25" style="64" customWidth="1"/>
    <col min="29" max="29" width="12.25" style="64" customWidth="1"/>
    <col min="30" max="30" width="12.25" style="64" customWidth="1"/>
    <col min="31" max="31" width="12.25" style="64" customWidth="1"/>
    <col min="32" max="32" width="12.25" style="64" customWidth="1"/>
    <col min="33" max="33" width="12.25" style="64" customWidth="1"/>
    <col min="34" max="34" width="12.25" style="64" customWidth="1"/>
    <col min="35" max="35" width="12.25" style="64" customWidth="1"/>
    <col min="36" max="36" width="12.25" style="64" customWidth="1"/>
    <col min="37" max="37" width="12.25" style="64" customWidth="1"/>
    <col min="38" max="38" width="12.25" style="64" customWidth="1"/>
    <col min="39" max="39" width="12.25" style="64" customWidth="1"/>
    <col min="40" max="40" width="12.25" style="64" customWidth="1"/>
    <col min="41" max="41" width="12.25" style="64" customWidth="1"/>
    <col min="42" max="42" width="12.25" style="64" customWidth="1"/>
    <col min="43" max="43" width="12.25" style="64" customWidth="1"/>
    <col min="44" max="44" width="12.25" style="64" customWidth="1"/>
    <col min="45" max="45" width="12.25" style="64" customWidth="1"/>
    <col min="46" max="46" width="12.25" style="64" customWidth="1"/>
    <col min="47" max="47" width="12.25" style="64" customWidth="1"/>
    <col min="48" max="48" width="12.25" style="64" customWidth="1"/>
    <col min="49" max="49" width="12.25" style="64" customWidth="1"/>
    <col min="50" max="50" width="12.25" style="64" customWidth="1"/>
    <col min="51" max="51" width="12.25" style="64" customWidth="1"/>
    <col min="52" max="256" width="12.25" style="64" customWidth="1"/>
  </cols>
  <sheetData>
    <row r="1" ht="2" customHeight="1"/>
    <row r="2" ht="34" customHeight="1">
      <c r="B2" t="s" s="2">
        <v>0</v>
      </c>
      <c r="C2" s="3">
        <v>3000</v>
      </c>
      <c r="D2" t="s" s="4">
        <v>1</v>
      </c>
      <c r="E2" t="s" s="4">
        <v>2</v>
      </c>
      <c r="F2" t="s" s="4">
        <v>3</v>
      </c>
      <c r="G2" t="s" s="4">
        <v>4</v>
      </c>
      <c r="H2" t="s" s="4">
        <v>5</v>
      </c>
      <c r="I2" s="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7"/>
      <c r="AH2" t="s" s="4">
        <v>6</v>
      </c>
      <c r="AI2" s="8">
        <f>SUM(AH4:AH8)</f>
        <v>3514</v>
      </c>
      <c r="AJ2" t="s" s="2">
        <v>7</v>
      </c>
      <c r="AK2" s="8">
        <f>SUM(AJ4:AJ8)</f>
        <v>22</v>
      </c>
      <c r="AL2" t="s" s="4">
        <v>8</v>
      </c>
      <c r="AM2" s="8">
        <f>LARGE(AL4:AL8,1)</f>
        <v>8000</v>
      </c>
      <c r="AN2" t="s" s="4">
        <v>9</v>
      </c>
      <c r="AO2" s="9">
        <f>SMALL(AN4:AN8,1)</f>
        <v>-5000</v>
      </c>
      <c r="AP2" t="s" s="4">
        <v>10</v>
      </c>
      <c r="AQ2" s="10">
        <f>STDEV(C4:AG8)</f>
        <v>2056.205015297615</v>
      </c>
      <c r="AR2" t="s" s="4">
        <v>11</v>
      </c>
      <c r="AS2" t="s" s="11">
        <f>IF(AI2&gt;=C2,"Bonne semaine","Mauvaise semaine")</f>
        <v>12</v>
      </c>
      <c r="AT2" t="s" s="4">
        <v>13</v>
      </c>
      <c r="AU2" s="8">
        <f>SUMIF(C4:AG8,"&gt;0")</f>
        <v>8798</v>
      </c>
      <c r="AV2" t="s" s="4">
        <v>14</v>
      </c>
      <c r="AW2" s="12">
        <v>-5284</v>
      </c>
      <c r="AX2" t="s" s="4">
        <v>15</v>
      </c>
      <c r="AY2" s="9">
        <f>ROUND(AU2/(-AW2),2)</f>
        <v>1.67</v>
      </c>
    </row>
    <row r="3" ht="46" customHeight="1">
      <c r="B3" t="s" s="13">
        <v>16</v>
      </c>
      <c r="C3" t="s" s="4">
        <v>17</v>
      </c>
      <c r="D3" s="3">
        <v>200</v>
      </c>
      <c r="E3" s="3">
        <v>200</v>
      </c>
      <c r="F3" s="3"/>
      <c r="G3" s="3"/>
      <c r="H3" s="3">
        <v>500</v>
      </c>
      <c r="I3" s="14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6"/>
      <c r="AH3" t="s" s="2">
        <v>18</v>
      </c>
      <c r="AI3" s="17"/>
      <c r="AJ3" t="s" s="2">
        <v>19</v>
      </c>
      <c r="AK3" s="17"/>
      <c r="AL3" t="s" s="2">
        <v>20</v>
      </c>
      <c r="AM3" s="17"/>
      <c r="AN3" t="s" s="2">
        <v>21</v>
      </c>
      <c r="AO3" s="17"/>
      <c r="AP3" t="s" s="2">
        <v>22</v>
      </c>
      <c r="AQ3" s="18"/>
      <c r="AR3" t="s" s="2">
        <v>23</v>
      </c>
      <c r="AS3" s="17"/>
      <c r="AT3" t="s" s="4">
        <v>24</v>
      </c>
      <c r="AU3" s="19"/>
      <c r="AV3" t="s" s="4">
        <v>25</v>
      </c>
      <c r="AW3" s="17"/>
      <c r="AX3" t="s" s="4">
        <v>26</v>
      </c>
      <c r="AY3" t="s" s="20">
        <f>IF(AY2&gt;2,"Tu prends pas de risque c'est bien :)","Tu prends des risques !!!!!!!!!")</f>
        <v>27</v>
      </c>
    </row>
    <row r="4" ht="34" customHeight="1">
      <c r="B4" t="s" s="21">
        <v>28</v>
      </c>
      <c r="C4" s="22">
        <v>1</v>
      </c>
      <c r="D4" s="22">
        <v>10</v>
      </c>
      <c r="E4" s="22">
        <v>4</v>
      </c>
      <c r="F4" s="22">
        <v>100</v>
      </c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>
        <v>500</v>
      </c>
      <c r="AB4" s="22"/>
      <c r="AC4" s="22">
        <v>8000</v>
      </c>
      <c r="AD4" s="22"/>
      <c r="AE4" s="22">
        <v>85</v>
      </c>
      <c r="AF4" s="22">
        <v>50</v>
      </c>
      <c r="AG4" s="22">
        <v>-280</v>
      </c>
      <c r="AH4" s="23">
        <f>SUM(C4:AG4)</f>
        <v>8470</v>
      </c>
      <c r="AI4" s="24"/>
      <c r="AJ4" s="23">
        <f>COUNT(D4:AH4)</f>
        <v>9</v>
      </c>
      <c r="AK4" s="24"/>
      <c r="AL4" s="23">
        <f>LARGE(C4:AG4,1)</f>
        <v>8000</v>
      </c>
      <c r="AM4" s="24"/>
      <c r="AN4" s="23">
        <f>SMALL(C4:AG4,1)</f>
        <v>-280</v>
      </c>
      <c r="AO4" s="25"/>
      <c r="AP4" s="26">
        <f>STDEV(C4:AG4)</f>
        <v>2654.642887680207</v>
      </c>
      <c r="AQ4" s="27"/>
      <c r="AR4" t="s" s="28">
        <f>IF(AH4&gt;=D3,"Bonne journée  ","Mauvaise journée ")</f>
        <v>29</v>
      </c>
      <c r="AS4" s="25"/>
      <c r="AT4" s="23">
        <v>8750</v>
      </c>
      <c r="AU4" s="25"/>
      <c r="AV4" s="23">
        <v>-280</v>
      </c>
      <c r="AW4" s="25"/>
      <c r="AX4" s="23">
        <f>ROUND(AT4/(-AV4),2)</f>
        <v>31.25</v>
      </c>
      <c r="AY4" t="s" s="11">
        <f>IF(AX4&gt;2,"Tu prends pas de risque c'est bien :)","Tu prends des risques !!!!!!!!!")</f>
        <v>30</v>
      </c>
    </row>
    <row r="5" ht="34" customHeight="1">
      <c r="B5" t="s" s="21">
        <v>31</v>
      </c>
      <c r="C5" s="22">
        <v>20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>
        <v>2</v>
      </c>
      <c r="Y5" s="22"/>
      <c r="Z5" s="22"/>
      <c r="AA5" s="22"/>
      <c r="AB5" s="22"/>
      <c r="AC5" s="22"/>
      <c r="AD5" s="22"/>
      <c r="AE5" s="22"/>
      <c r="AF5" s="22">
        <v>-1</v>
      </c>
      <c r="AG5" s="22"/>
      <c r="AH5" s="23">
        <f>SUM(C5:AG5)</f>
        <v>21</v>
      </c>
      <c r="AI5" s="29"/>
      <c r="AJ5" s="23">
        <f>COUNT(C5:AG5)</f>
        <v>3</v>
      </c>
      <c r="AK5" s="29"/>
      <c r="AL5" s="23">
        <f>LARGE(C5:AG5,1)</f>
        <v>20</v>
      </c>
      <c r="AM5" s="29"/>
      <c r="AN5" s="23">
        <f>SMALL(C5:AG5,1)</f>
        <v>-1</v>
      </c>
      <c r="AO5" s="24"/>
      <c r="AP5" s="26">
        <f>STDEV(C5:AG5)</f>
        <v>11.35781669160055</v>
      </c>
      <c r="AQ5" s="27"/>
      <c r="AR5" t="s" s="28">
        <f>IF(AH5&gt;=E3,"Bonne journée  ","Mauvaise journée ")</f>
        <v>32</v>
      </c>
      <c r="AS5" s="30"/>
      <c r="AT5" s="23">
        <v>22</v>
      </c>
      <c r="AU5" s="30"/>
      <c r="AV5" s="23">
        <v>-1</v>
      </c>
      <c r="AW5" s="30"/>
      <c r="AX5" s="23">
        <f>ROUND(AT5/(-AV5),2)</f>
        <v>22</v>
      </c>
      <c r="AY5" t="s" s="11">
        <f>IF(AX5&gt;2,"Tu prends pas de risque c'est bien :)","Tu prends des risques !!!!!!!!!")</f>
        <v>30</v>
      </c>
    </row>
    <row r="6" ht="34" customHeight="1">
      <c r="B6" t="s" s="21">
        <v>33</v>
      </c>
      <c r="C6" s="22">
        <v>-1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>
        <v>1</v>
      </c>
      <c r="AD6" s="22">
        <v>8</v>
      </c>
      <c r="AE6" s="22"/>
      <c r="AF6" s="22"/>
      <c r="AG6" s="22"/>
      <c r="AH6" s="23">
        <f>SUM(C6:AG6)</f>
        <v>8</v>
      </c>
      <c r="AI6" s="29"/>
      <c r="AJ6" s="23">
        <f>COUNT(C6:AG6)</f>
        <v>3</v>
      </c>
      <c r="AK6" s="29"/>
      <c r="AL6" s="23">
        <f>LARGE(C6:AG6,1)</f>
        <v>8</v>
      </c>
      <c r="AM6" s="29"/>
      <c r="AN6" s="23">
        <f>SMALL(C6:AG6,1)</f>
        <v>-1</v>
      </c>
      <c r="AO6" s="24"/>
      <c r="AP6" s="26">
        <f>STDEV(C6:AG6)</f>
        <v>4.725815626252609</v>
      </c>
      <c r="AQ6" s="27"/>
      <c r="AR6" t="s" s="28">
        <f>IF(AH6&gt;=F3,"Bonne journée  ","Mauvaise journée ")</f>
        <v>29</v>
      </c>
      <c r="AS6" s="30"/>
      <c r="AT6" s="23">
        <v>9</v>
      </c>
      <c r="AU6" s="30"/>
      <c r="AV6" s="23">
        <v>-1</v>
      </c>
      <c r="AW6" s="30"/>
      <c r="AX6" s="23">
        <f>ROUND(AT6/(-AV6),2)</f>
        <v>9</v>
      </c>
      <c r="AY6" t="s" s="11">
        <f>IF(AX6&gt;2,"Tu prends pas de risque c'est bien :)","Tu prends des risques !!!!!!!!!")</f>
        <v>30</v>
      </c>
    </row>
    <row r="7" ht="34" customHeight="1">
      <c r="B7" t="s" s="21">
        <v>34</v>
      </c>
      <c r="C7" s="22">
        <v>-1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>
        <v>-5000</v>
      </c>
      <c r="AB7" s="22"/>
      <c r="AC7" s="22">
        <v>1</v>
      </c>
      <c r="AD7" s="22">
        <v>5</v>
      </c>
      <c r="AE7" s="22"/>
      <c r="AF7" s="22"/>
      <c r="AG7" s="22"/>
      <c r="AH7" s="23">
        <f>SUM(C7:AG7)</f>
        <v>-4995</v>
      </c>
      <c r="AI7" s="29"/>
      <c r="AJ7" s="23">
        <f>COUNT(C7:AG7)</f>
        <v>4</v>
      </c>
      <c r="AK7" s="29"/>
      <c r="AL7" s="23">
        <f>LARGE(C7:AG7,1)</f>
        <v>5</v>
      </c>
      <c r="AM7" s="29"/>
      <c r="AN7" s="23">
        <f>SMALL(C7:AG7,1)</f>
        <v>-5000</v>
      </c>
      <c r="AO7" s="24"/>
      <c r="AP7" s="26">
        <f>STDEV(C7:AG7)</f>
        <v>2500.834577362792</v>
      </c>
      <c r="AQ7" s="27"/>
      <c r="AR7" t="s" s="28">
        <f>IF(AH7&gt;=G3,"Bonne journée  ","Mauvaise journée ")</f>
        <v>32</v>
      </c>
      <c r="AS7" s="30"/>
      <c r="AT7" s="23">
        <v>6</v>
      </c>
      <c r="AU7" s="30"/>
      <c r="AV7" s="23">
        <v>-5001</v>
      </c>
      <c r="AW7" s="30"/>
      <c r="AX7" s="23">
        <f>ROUND(AT7/(-AV7),2)</f>
        <v>0</v>
      </c>
      <c r="AY7" t="s" s="11">
        <f>IF(AX7&gt;2,"Tu prends pas de risque c'est bien :)","Tu prends des risques !!!!!!!!!")</f>
        <v>27</v>
      </c>
    </row>
    <row r="8" ht="34" customHeight="1">
      <c r="B8" t="s" s="21">
        <v>35</v>
      </c>
      <c r="C8" s="22">
        <v>-1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>
        <v>1</v>
      </c>
      <c r="AD8" s="22">
        <v>10</v>
      </c>
      <c r="AE8" s="22"/>
      <c r="AF8" s="22"/>
      <c r="AG8" s="22"/>
      <c r="AH8" s="23">
        <f>SUM(C8:AG8)</f>
        <v>10</v>
      </c>
      <c r="AI8" s="31"/>
      <c r="AJ8" s="23">
        <f>COUNT(C8:AG8)</f>
        <v>3</v>
      </c>
      <c r="AK8" s="31"/>
      <c r="AL8" s="23">
        <f>LARGE(C8:AG8,1)</f>
        <v>10</v>
      </c>
      <c r="AM8" s="31"/>
      <c r="AN8" s="23">
        <f>SMALL(C8:AG8,1)</f>
        <v>-1</v>
      </c>
      <c r="AO8" s="32"/>
      <c r="AP8" s="26">
        <f>STDEV(C8:AG8)</f>
        <v>5.859465277082315</v>
      </c>
      <c r="AQ8" s="33"/>
      <c r="AR8" t="s" s="28">
        <f>IF(AH8&gt;=H3,"Bonne journée  ","Mauvaise journée ")</f>
        <v>32</v>
      </c>
      <c r="AS8" s="34"/>
      <c r="AT8" s="23">
        <v>11</v>
      </c>
      <c r="AU8" s="34"/>
      <c r="AV8" s="23">
        <v>-1</v>
      </c>
      <c r="AW8" s="34"/>
      <c r="AX8" s="23">
        <f>ROUND(AT8/(-AV8),2)</f>
        <v>11</v>
      </c>
      <c r="AY8" t="s" s="11">
        <f>IF(AX8&gt;2,"Tu prends pas de risque c'est bien :)","Tu prends des risques !!!!!!!!!")</f>
        <v>30</v>
      </c>
    </row>
    <row r="9" ht="22" customHeight="1">
      <c r="B9" s="35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7"/>
      <c r="AQ9" s="38"/>
      <c r="AR9" s="39"/>
      <c r="AS9" s="39"/>
      <c r="AT9" s="39"/>
      <c r="AU9" s="39"/>
      <c r="AV9" s="39"/>
      <c r="AW9" s="39"/>
      <c r="AX9" s="39"/>
      <c r="AY9" s="39"/>
    </row>
    <row r="10" ht="34" customHeight="1">
      <c r="B10" t="s" s="2">
        <v>0</v>
      </c>
      <c r="C10" s="3">
        <v>3000</v>
      </c>
      <c r="D10" t="s" s="4">
        <v>1</v>
      </c>
      <c r="E10" t="s" s="4">
        <v>2</v>
      </c>
      <c r="F10" t="s" s="4">
        <v>3</v>
      </c>
      <c r="G10" t="s" s="4">
        <v>4</v>
      </c>
      <c r="H10" t="s" s="4">
        <v>5</v>
      </c>
      <c r="I10" s="5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7"/>
      <c r="AH10" t="s" s="4">
        <v>6</v>
      </c>
      <c r="AI10" s="8">
        <f>SUM(AH12:AH16)</f>
        <v>2494</v>
      </c>
      <c r="AJ10" t="s" s="2">
        <v>7</v>
      </c>
      <c r="AK10" s="8">
        <f>SUM(AJ12:AJ16)</f>
        <v>20</v>
      </c>
      <c r="AL10" t="s" s="4">
        <v>8</v>
      </c>
      <c r="AM10" s="8">
        <f>LARGE(AL12:AL16,1)</f>
        <v>2000</v>
      </c>
      <c r="AN10" t="s" s="4">
        <v>9</v>
      </c>
      <c r="AO10" s="9">
        <f>SMALL(AN12:AN16,1)</f>
        <v>-280</v>
      </c>
      <c r="AP10" t="s" s="4">
        <v>10</v>
      </c>
      <c r="AQ10" s="40">
        <f>STDEV(C12:AG16)</f>
        <v>460.9738090516412</v>
      </c>
      <c r="AR10" t="s" s="4">
        <v>11</v>
      </c>
      <c r="AS10" t="s" s="11">
        <f>IF(AI10&gt;=C10,"Bonne semaine","Mauvaise semaine")</f>
        <v>36</v>
      </c>
      <c r="AT10" t="s" s="4">
        <v>13</v>
      </c>
      <c r="AU10" s="8">
        <f>SUMIF(C12:AG16,"&gt;0")</f>
        <v>2778</v>
      </c>
      <c r="AV10" t="s" s="4">
        <v>14</v>
      </c>
      <c r="AW10" s="12">
        <v>-284</v>
      </c>
      <c r="AX10" t="s" s="4">
        <v>15</v>
      </c>
      <c r="AY10" s="9">
        <f>ROUND(AU10/(-AW10),2)</f>
        <v>9.779999999999999</v>
      </c>
    </row>
    <row r="11" ht="46" customHeight="1">
      <c r="B11" t="s" s="13">
        <v>37</v>
      </c>
      <c r="C11" t="s" s="4">
        <v>17</v>
      </c>
      <c r="D11" s="3">
        <v>200</v>
      </c>
      <c r="E11" s="3">
        <v>200</v>
      </c>
      <c r="F11" s="3"/>
      <c r="G11" s="3"/>
      <c r="H11" s="3">
        <v>500</v>
      </c>
      <c r="I11" s="14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6"/>
      <c r="AH11" t="s" s="2">
        <v>18</v>
      </c>
      <c r="AI11" s="17"/>
      <c r="AJ11" t="s" s="2">
        <v>19</v>
      </c>
      <c r="AK11" s="17"/>
      <c r="AL11" t="s" s="2">
        <v>20</v>
      </c>
      <c r="AM11" s="17"/>
      <c r="AN11" t="s" s="2">
        <v>21</v>
      </c>
      <c r="AO11" s="17"/>
      <c r="AP11" t="s" s="2">
        <v>22</v>
      </c>
      <c r="AQ11" s="18"/>
      <c r="AR11" t="s" s="2">
        <v>23</v>
      </c>
      <c r="AS11" s="17"/>
      <c r="AT11" t="s" s="4">
        <v>24</v>
      </c>
      <c r="AU11" s="19"/>
      <c r="AV11" t="s" s="4">
        <v>25</v>
      </c>
      <c r="AW11" s="17"/>
      <c r="AX11" t="s" s="4">
        <v>26</v>
      </c>
      <c r="AY11" t="s" s="9">
        <f>IF(AY10&gt;2,"Tu prends pas de risque c'est bien :)","Tu prends des risques !!!!!!!!!")</f>
        <v>30</v>
      </c>
    </row>
    <row r="12" ht="34" customHeight="1">
      <c r="B12" t="s" s="21">
        <v>28</v>
      </c>
      <c r="C12" s="22">
        <v>1</v>
      </c>
      <c r="D12" s="22">
        <v>10</v>
      </c>
      <c r="E12" s="22">
        <v>4</v>
      </c>
      <c r="F12" s="22">
        <v>100</v>
      </c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>
        <v>500</v>
      </c>
      <c r="AB12" s="22"/>
      <c r="AC12" s="22"/>
      <c r="AD12" s="22"/>
      <c r="AE12" s="22">
        <v>85</v>
      </c>
      <c r="AF12" s="22">
        <v>50</v>
      </c>
      <c r="AG12" s="22">
        <v>-280</v>
      </c>
      <c r="AH12" s="23">
        <f>SUM(C12:AG12)</f>
        <v>470</v>
      </c>
      <c r="AI12" s="24"/>
      <c r="AJ12" s="23">
        <f>COUNT(D12:AH12)</f>
        <v>8</v>
      </c>
      <c r="AK12" s="24"/>
      <c r="AL12" s="23">
        <f>LARGE(C12:AG12,1)</f>
        <v>500</v>
      </c>
      <c r="AM12" s="24"/>
      <c r="AN12" s="23">
        <f>SMALL(C12:AG12,1)</f>
        <v>-280</v>
      </c>
      <c r="AO12" s="25"/>
      <c r="AP12" s="26">
        <f>STDEV(C12:AG12)</f>
        <v>214.0191913958052</v>
      </c>
      <c r="AQ12" s="27"/>
      <c r="AR12" t="s" s="28">
        <f>IF(AH12&gt;=D11,"Bonne journée  ","Mauvaise journée ")</f>
        <v>29</v>
      </c>
      <c r="AS12" s="25"/>
      <c r="AT12" s="23">
        <v>750</v>
      </c>
      <c r="AU12" s="25"/>
      <c r="AV12" s="23">
        <v>-280</v>
      </c>
      <c r="AW12" s="25"/>
      <c r="AX12" s="23">
        <f>ROUND(AT12/(-AV12),2)</f>
        <v>2.68</v>
      </c>
      <c r="AY12" t="s" s="11">
        <f>IF(AX12&gt;2,"Tu prends pas de risque c'est bien :)","Tu prends des risques !!!!!!!!!")</f>
        <v>30</v>
      </c>
    </row>
    <row r="13" ht="34" customHeight="1">
      <c r="B13" t="s" s="21">
        <v>31</v>
      </c>
      <c r="C13" s="22">
        <v>2000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>
        <v>2</v>
      </c>
      <c r="Y13" s="22"/>
      <c r="Z13" s="22"/>
      <c r="AA13" s="22"/>
      <c r="AB13" s="22"/>
      <c r="AC13" s="22"/>
      <c r="AD13" s="22"/>
      <c r="AE13" s="22"/>
      <c r="AF13" s="22">
        <v>-1</v>
      </c>
      <c r="AG13" s="22"/>
      <c r="AH13" s="23">
        <f>SUM(C13:AG13)</f>
        <v>2001</v>
      </c>
      <c r="AI13" s="29"/>
      <c r="AJ13" s="23">
        <f>COUNT(C13:AG13)</f>
        <v>3</v>
      </c>
      <c r="AK13" s="29"/>
      <c r="AL13" s="23">
        <f>LARGE(C13:AG13,1)</f>
        <v>2000</v>
      </c>
      <c r="AM13" s="29"/>
      <c r="AN13" s="23">
        <f>SMALL(C13:AG13,1)</f>
        <v>-1</v>
      </c>
      <c r="AO13" s="24"/>
      <c r="AP13" s="26">
        <f>STDEV(C13:AG13)</f>
        <v>1154.412837766455</v>
      </c>
      <c r="AQ13" s="27"/>
      <c r="AR13" t="s" s="28">
        <f>IF(AH13&gt;=E11,"Bonne journée  ","Mauvaise journée ")</f>
        <v>29</v>
      </c>
      <c r="AS13" s="30"/>
      <c r="AT13" s="23">
        <v>2002</v>
      </c>
      <c r="AU13" s="30"/>
      <c r="AV13" s="23">
        <v>-1</v>
      </c>
      <c r="AW13" s="30"/>
      <c r="AX13" s="23">
        <f>ROUND(AT13/(-AV13),2)</f>
        <v>2002</v>
      </c>
      <c r="AY13" t="s" s="41">
        <f>IF(AX13&gt;2,"Tu prends pas de risque c'est bien :)","Tu prends des risques !!!!!!!!!")</f>
        <v>30</v>
      </c>
    </row>
    <row r="14" ht="34" customHeight="1">
      <c r="B14" t="s" s="21">
        <v>33</v>
      </c>
      <c r="C14" s="22">
        <v>-1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>
        <v>1</v>
      </c>
      <c r="AD14" s="22">
        <v>8</v>
      </c>
      <c r="AE14" s="22"/>
      <c r="AF14" s="22"/>
      <c r="AG14" s="22"/>
      <c r="AH14" s="23">
        <f>SUM(C14:AG14)</f>
        <v>8</v>
      </c>
      <c r="AI14" s="29"/>
      <c r="AJ14" s="23">
        <f>COUNT(C14:AG14)</f>
        <v>3</v>
      </c>
      <c r="AK14" s="29"/>
      <c r="AL14" s="23">
        <f>LARGE(C14:AG14,1)</f>
        <v>8</v>
      </c>
      <c r="AM14" s="29"/>
      <c r="AN14" s="23">
        <f>SMALL(C14:AG14,1)</f>
        <v>-1</v>
      </c>
      <c r="AO14" s="24"/>
      <c r="AP14" s="26">
        <f>STDEV(C14:AG14)</f>
        <v>4.725815626252609</v>
      </c>
      <c r="AQ14" s="27"/>
      <c r="AR14" t="s" s="28">
        <f>IF(AH14&gt;=F11,"Bonne journée  ","Mauvaise journée ")</f>
        <v>29</v>
      </c>
      <c r="AS14" s="30"/>
      <c r="AT14" s="23">
        <v>9</v>
      </c>
      <c r="AU14" s="30"/>
      <c r="AV14" s="23">
        <v>-1</v>
      </c>
      <c r="AW14" s="30"/>
      <c r="AX14" s="23">
        <f>ROUND(AT14/(-AV14),2)</f>
        <v>9</v>
      </c>
      <c r="AY14" t="s" s="42">
        <f>IF(AX14&gt;2,"Tu prends pas de risque c'est bien :)","Tu prends des risques !!!!!!!!!")</f>
        <v>30</v>
      </c>
    </row>
    <row r="15" ht="34" customHeight="1">
      <c r="B15" t="s" s="21">
        <v>34</v>
      </c>
      <c r="C15" s="22">
        <v>-1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>
        <v>1</v>
      </c>
      <c r="AD15" s="22">
        <v>5</v>
      </c>
      <c r="AE15" s="22"/>
      <c r="AF15" s="22"/>
      <c r="AG15" s="22"/>
      <c r="AH15" s="23">
        <f>SUM(C15:AG15)</f>
        <v>5</v>
      </c>
      <c r="AI15" s="29"/>
      <c r="AJ15" s="23">
        <f>COUNT(C15:AG15)</f>
        <v>3</v>
      </c>
      <c r="AK15" s="29"/>
      <c r="AL15" s="23">
        <f>LARGE(C15:AG15,1)</f>
        <v>5</v>
      </c>
      <c r="AM15" s="29"/>
      <c r="AN15" s="23">
        <f>SMALL(C15:AG15,1)</f>
        <v>-1</v>
      </c>
      <c r="AO15" s="24"/>
      <c r="AP15" s="26">
        <f>STDEV(C15:AG15)</f>
        <v>3.055050463303893</v>
      </c>
      <c r="AQ15" s="27"/>
      <c r="AR15" t="s" s="28">
        <f>IF(AH15&gt;=G11,"Bonne journée  ","Mauvaise journée ")</f>
        <v>29</v>
      </c>
      <c r="AS15" s="30"/>
      <c r="AT15" s="23">
        <v>6</v>
      </c>
      <c r="AU15" s="30"/>
      <c r="AV15" s="23">
        <v>-1</v>
      </c>
      <c r="AW15" s="30"/>
      <c r="AX15" s="23">
        <f>ROUND(AT15/(-AV15),2)</f>
        <v>6</v>
      </c>
      <c r="AY15" t="s" s="42">
        <f>IF(AX15&gt;2,"Tu prends pas de risque c'est bien :)","Tu prends des risques !!!!!!!!!")</f>
        <v>30</v>
      </c>
    </row>
    <row r="16" ht="34" customHeight="1">
      <c r="B16" t="s" s="21">
        <v>35</v>
      </c>
      <c r="C16" s="22">
        <v>-1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>
        <v>1</v>
      </c>
      <c r="AD16" s="22">
        <v>10</v>
      </c>
      <c r="AE16" s="22"/>
      <c r="AF16" s="22"/>
      <c r="AG16" s="22"/>
      <c r="AH16" s="23">
        <f>SUM(C16:AG16)</f>
        <v>10</v>
      </c>
      <c r="AI16" s="31"/>
      <c r="AJ16" s="23">
        <f>COUNT(C16:AG16)</f>
        <v>3</v>
      </c>
      <c r="AK16" s="31"/>
      <c r="AL16" s="23">
        <f>LARGE(C16:AG16,1)</f>
        <v>10</v>
      </c>
      <c r="AM16" s="31"/>
      <c r="AN16" s="23">
        <f>SMALL(C16:AG16,1)</f>
        <v>-1</v>
      </c>
      <c r="AO16" s="32"/>
      <c r="AP16" s="26">
        <f>STDEV(C16:AG16)</f>
        <v>5.859465277082315</v>
      </c>
      <c r="AQ16" s="33"/>
      <c r="AR16" t="s" s="28">
        <f>IF(AH16&gt;=H11,"Bonne journée  ","Mauvaise journée ")</f>
        <v>32</v>
      </c>
      <c r="AS16" s="34"/>
      <c r="AT16" s="23">
        <v>11</v>
      </c>
      <c r="AU16" s="34"/>
      <c r="AV16" s="23">
        <v>-1</v>
      </c>
      <c r="AW16" s="34"/>
      <c r="AX16" s="23">
        <f>ROUND(AT16/(-AV16),2)</f>
        <v>11</v>
      </c>
      <c r="AY16" t="s" s="43">
        <f>IF(AX16&gt;2,"Tu prends pas de risque c'est bien :)","Tu prends des risques !!!!!!!!!")</f>
        <v>30</v>
      </c>
    </row>
    <row r="17" ht="22" customHeight="1">
      <c r="B17" s="44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7"/>
      <c r="AQ17" s="38"/>
      <c r="AR17" s="39"/>
      <c r="AS17" s="39"/>
      <c r="AT17" s="39"/>
      <c r="AU17" s="39"/>
      <c r="AV17" s="39"/>
      <c r="AW17" s="39"/>
      <c r="AX17" s="39"/>
      <c r="AY17" s="45"/>
    </row>
    <row r="18" ht="34" customHeight="1">
      <c r="B18" t="s" s="2">
        <v>0</v>
      </c>
      <c r="C18" s="3">
        <v>3000</v>
      </c>
      <c r="D18" t="s" s="4">
        <v>1</v>
      </c>
      <c r="E18" t="s" s="4">
        <v>2</v>
      </c>
      <c r="F18" t="s" s="4">
        <v>3</v>
      </c>
      <c r="G18" t="s" s="4">
        <v>4</v>
      </c>
      <c r="H18" t="s" s="4">
        <v>5</v>
      </c>
      <c r="I18" s="5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7"/>
      <c r="AH18" t="s" s="4">
        <v>6</v>
      </c>
      <c r="AI18" s="8">
        <f>SUM(AH20:AH24)</f>
        <v>1014</v>
      </c>
      <c r="AJ18" t="s" s="2">
        <v>7</v>
      </c>
      <c r="AK18" s="8">
        <f>SUM(AJ20:AJ24)</f>
        <v>20</v>
      </c>
      <c r="AL18" t="s" s="4">
        <v>8</v>
      </c>
      <c r="AM18" s="8">
        <f>LARGE(AL20:AL24,1)</f>
        <v>1000</v>
      </c>
      <c r="AN18" t="s" s="4">
        <v>9</v>
      </c>
      <c r="AO18" s="9">
        <f>SMALL(AN20:AN24,1)</f>
        <v>-280</v>
      </c>
      <c r="AP18" t="s" s="4">
        <v>10</v>
      </c>
      <c r="AQ18" s="40">
        <f>STDEV(C20:AG24)</f>
        <v>234.7935487323188</v>
      </c>
      <c r="AR18" t="s" s="4">
        <v>11</v>
      </c>
      <c r="AS18" t="s" s="11">
        <f>IF(AI18&gt;=C18,"Bonne semaine","Mauvaise semaine")</f>
        <v>36</v>
      </c>
      <c r="AT18" t="s" s="4">
        <v>13</v>
      </c>
      <c r="AU18" s="8">
        <f>SUMIF(C20:AG24,"&gt;0")</f>
        <v>1298</v>
      </c>
      <c r="AV18" t="s" s="4">
        <v>14</v>
      </c>
      <c r="AW18" s="12">
        <v>-284</v>
      </c>
      <c r="AX18" t="s" s="4">
        <v>15</v>
      </c>
      <c r="AY18" s="9">
        <f>ROUND(AU18/(-AW18),2)</f>
        <v>4.57</v>
      </c>
    </row>
    <row r="19" ht="46" customHeight="1">
      <c r="B19" t="s" s="13">
        <v>38</v>
      </c>
      <c r="C19" t="s" s="4">
        <v>17</v>
      </c>
      <c r="D19" s="3">
        <v>200</v>
      </c>
      <c r="E19" s="3">
        <v>200</v>
      </c>
      <c r="F19" s="3"/>
      <c r="G19" s="3"/>
      <c r="H19" s="3">
        <v>500</v>
      </c>
      <c r="I19" s="14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6"/>
      <c r="AH19" t="s" s="2">
        <v>18</v>
      </c>
      <c r="AI19" s="17"/>
      <c r="AJ19" t="s" s="2">
        <v>19</v>
      </c>
      <c r="AK19" s="17"/>
      <c r="AL19" t="s" s="2">
        <v>20</v>
      </c>
      <c r="AM19" s="17"/>
      <c r="AN19" t="s" s="2">
        <v>21</v>
      </c>
      <c r="AO19" s="17"/>
      <c r="AP19" t="s" s="2">
        <v>22</v>
      </c>
      <c r="AQ19" s="18"/>
      <c r="AR19" t="s" s="2">
        <v>23</v>
      </c>
      <c r="AS19" s="17"/>
      <c r="AT19" t="s" s="4">
        <v>24</v>
      </c>
      <c r="AU19" s="19"/>
      <c r="AV19" t="s" s="4">
        <v>25</v>
      </c>
      <c r="AW19" s="17"/>
      <c r="AX19" t="s" s="4">
        <v>26</v>
      </c>
      <c r="AY19" t="s" s="9">
        <f>IF(AY18&gt;2,"Tu prends pas de risque c'est bien :)","Tu prends des risques !!!!!!!!!")</f>
        <v>30</v>
      </c>
    </row>
    <row r="20" ht="34" customHeight="1">
      <c r="B20" t="s" s="21">
        <v>28</v>
      </c>
      <c r="C20" s="22">
        <v>1</v>
      </c>
      <c r="D20" s="22">
        <v>10</v>
      </c>
      <c r="E20" s="22">
        <v>4</v>
      </c>
      <c r="F20" s="22">
        <v>100</v>
      </c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>
        <v>1000</v>
      </c>
      <c r="AB20" s="22"/>
      <c r="AC20" s="22"/>
      <c r="AD20" s="22"/>
      <c r="AE20" s="22">
        <v>85</v>
      </c>
      <c r="AF20" s="22">
        <v>50</v>
      </c>
      <c r="AG20" s="22">
        <v>-280</v>
      </c>
      <c r="AH20" s="23">
        <f>SUM(C20:AG20)</f>
        <v>970</v>
      </c>
      <c r="AI20" s="24"/>
      <c r="AJ20" s="23">
        <f>COUNT(D20:AH20)</f>
        <v>8</v>
      </c>
      <c r="AK20" s="24"/>
      <c r="AL20" s="23">
        <f>LARGE(C20:AG20,1)</f>
        <v>1000</v>
      </c>
      <c r="AM20" s="24"/>
      <c r="AN20" s="23">
        <f>SMALL(C20:AG20,1)</f>
        <v>-280</v>
      </c>
      <c r="AO20" s="25"/>
      <c r="AP20" s="26">
        <f>STDEV(C20:AG20)</f>
        <v>374.2858914939603</v>
      </c>
      <c r="AQ20" s="27"/>
      <c r="AR20" t="s" s="28">
        <f>IF(AH20&gt;=D19,"Bonne journée  ","Mauvaise journée ")</f>
        <v>29</v>
      </c>
      <c r="AS20" s="25"/>
      <c r="AT20" s="23">
        <v>1250</v>
      </c>
      <c r="AU20" s="25"/>
      <c r="AV20" s="23">
        <v>-280</v>
      </c>
      <c r="AW20" s="25"/>
      <c r="AX20" s="23">
        <f>ROUND(AT20/(-AV20),2)</f>
        <v>4.46</v>
      </c>
      <c r="AY20" t="s" s="11">
        <f>IF(AX20&gt;2,"Tu prends pas de risque c'est bien :)","Tu prends des risques !!!!!!!!!")</f>
        <v>30</v>
      </c>
    </row>
    <row r="21" ht="34" customHeight="1">
      <c r="B21" t="s" s="21">
        <v>31</v>
      </c>
      <c r="C21" s="22">
        <v>20</v>
      </c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>
        <v>2</v>
      </c>
      <c r="Y21" s="22"/>
      <c r="Z21" s="22"/>
      <c r="AA21" s="22"/>
      <c r="AB21" s="22"/>
      <c r="AC21" s="22"/>
      <c r="AD21" s="22"/>
      <c r="AE21" s="22"/>
      <c r="AF21" s="22">
        <v>-1</v>
      </c>
      <c r="AG21" s="22"/>
      <c r="AH21" s="23">
        <f>SUM(C21:AG21)</f>
        <v>21</v>
      </c>
      <c r="AI21" s="29"/>
      <c r="AJ21" s="23">
        <f>COUNT(C21:AG21)</f>
        <v>3</v>
      </c>
      <c r="AK21" s="29"/>
      <c r="AL21" s="23">
        <f>LARGE(C21:AG21,1)</f>
        <v>20</v>
      </c>
      <c r="AM21" s="29"/>
      <c r="AN21" s="23">
        <f>SMALL(C21:AG21,1)</f>
        <v>-1</v>
      </c>
      <c r="AO21" s="24"/>
      <c r="AP21" s="26">
        <f>STDEV(C21:AG21)</f>
        <v>11.35781669160055</v>
      </c>
      <c r="AQ21" s="27"/>
      <c r="AR21" t="s" s="28">
        <f>IF(AH21&gt;=E19,"Bonne journée  ","Mauvaise journée ")</f>
        <v>32</v>
      </c>
      <c r="AS21" s="30"/>
      <c r="AT21" s="23">
        <v>22</v>
      </c>
      <c r="AU21" s="30"/>
      <c r="AV21" s="23">
        <v>-1</v>
      </c>
      <c r="AW21" s="30"/>
      <c r="AX21" s="23">
        <f>ROUND(AT21/(-AV21),2)</f>
        <v>22</v>
      </c>
      <c r="AY21" t="s" s="41">
        <f>IF(AX21&gt;2,"Tu prends pas de risque c'est bien :)","Tu prends des risques !!!!!!!!!")</f>
        <v>30</v>
      </c>
    </row>
    <row r="22" ht="34" customHeight="1">
      <c r="B22" t="s" s="21">
        <v>33</v>
      </c>
      <c r="C22" s="22">
        <v>-1</v>
      </c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>
        <v>1</v>
      </c>
      <c r="AD22" s="22">
        <v>8</v>
      </c>
      <c r="AE22" s="22"/>
      <c r="AF22" s="22"/>
      <c r="AG22" s="22"/>
      <c r="AH22" s="23">
        <f>SUM(C22:AG22)</f>
        <v>8</v>
      </c>
      <c r="AI22" s="29"/>
      <c r="AJ22" s="23">
        <f>COUNT(C22:AG22)</f>
        <v>3</v>
      </c>
      <c r="AK22" s="29"/>
      <c r="AL22" s="23">
        <f>LARGE(C22:AG22,1)</f>
        <v>8</v>
      </c>
      <c r="AM22" s="29"/>
      <c r="AN22" s="23">
        <f>SMALL(C22:AG22,1)</f>
        <v>-1</v>
      </c>
      <c r="AO22" s="24"/>
      <c r="AP22" s="26">
        <f>STDEV(C22:AG22)</f>
        <v>4.725815626252609</v>
      </c>
      <c r="AQ22" s="27"/>
      <c r="AR22" t="s" s="28">
        <f>IF(AH22&gt;=F19,"Bonne journée  ","Mauvaise journée ")</f>
        <v>29</v>
      </c>
      <c r="AS22" s="30"/>
      <c r="AT22" s="23">
        <v>9</v>
      </c>
      <c r="AU22" s="30"/>
      <c r="AV22" s="23">
        <v>-1</v>
      </c>
      <c r="AW22" s="30"/>
      <c r="AX22" s="23">
        <f>ROUND(AT22/(-AV22),2)</f>
        <v>9</v>
      </c>
      <c r="AY22" t="s" s="42">
        <f>IF(AX22&gt;2,"Tu prends pas de risque c'est bien :)","Tu prends des risques !!!!!!!!!")</f>
        <v>30</v>
      </c>
    </row>
    <row r="23" ht="34" customHeight="1">
      <c r="B23" t="s" s="21">
        <v>34</v>
      </c>
      <c r="C23" s="22">
        <v>-1</v>
      </c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>
        <v>1</v>
      </c>
      <c r="AD23" s="22">
        <v>5</v>
      </c>
      <c r="AE23" s="22"/>
      <c r="AF23" s="22"/>
      <c r="AG23" s="22"/>
      <c r="AH23" s="23">
        <f>SUM(C23:AG23)</f>
        <v>5</v>
      </c>
      <c r="AI23" s="29"/>
      <c r="AJ23" s="23">
        <f>COUNT(C23:AG23)</f>
        <v>3</v>
      </c>
      <c r="AK23" s="29"/>
      <c r="AL23" s="23">
        <f>LARGE(C23:AG23,1)</f>
        <v>5</v>
      </c>
      <c r="AM23" s="29"/>
      <c r="AN23" s="23">
        <f>SMALL(C23:AG23,1)</f>
        <v>-1</v>
      </c>
      <c r="AO23" s="24"/>
      <c r="AP23" s="26">
        <f>STDEV(C23:AG23)</f>
        <v>3.055050463303893</v>
      </c>
      <c r="AQ23" s="27"/>
      <c r="AR23" t="s" s="28">
        <f>IF(AH23&gt;=G19,"Bonne journée  ","Mauvaise journée ")</f>
        <v>29</v>
      </c>
      <c r="AS23" s="30"/>
      <c r="AT23" s="23">
        <v>6</v>
      </c>
      <c r="AU23" s="30"/>
      <c r="AV23" s="23">
        <v>-1</v>
      </c>
      <c r="AW23" s="30"/>
      <c r="AX23" s="23">
        <f>ROUND(AT23/(-AV23),2)</f>
        <v>6</v>
      </c>
      <c r="AY23" t="s" s="42">
        <f>IF(AX23&gt;2,"Tu prends pas de risque c'est bien :)","Tu prends des risques !!!!!!!!!")</f>
        <v>30</v>
      </c>
    </row>
    <row r="24" ht="34" customHeight="1">
      <c r="B24" t="s" s="21">
        <v>35</v>
      </c>
      <c r="C24" s="22">
        <v>-1</v>
      </c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>
        <v>1</v>
      </c>
      <c r="AD24" s="22">
        <v>10</v>
      </c>
      <c r="AE24" s="22"/>
      <c r="AF24" s="22"/>
      <c r="AG24" s="22"/>
      <c r="AH24" s="23">
        <f>SUM(C24:AG24)</f>
        <v>10</v>
      </c>
      <c r="AI24" s="31"/>
      <c r="AJ24" s="23">
        <f>COUNT(C24:AG24)</f>
        <v>3</v>
      </c>
      <c r="AK24" s="31"/>
      <c r="AL24" s="23">
        <f>LARGE(C24:AG24,1)</f>
        <v>10</v>
      </c>
      <c r="AM24" s="31"/>
      <c r="AN24" s="23">
        <f>SMALL(C24:AG24,1)</f>
        <v>-1</v>
      </c>
      <c r="AO24" s="32"/>
      <c r="AP24" s="26">
        <f>STDEV(C24:AG24)</f>
        <v>5.859465277082315</v>
      </c>
      <c r="AQ24" s="33"/>
      <c r="AR24" t="s" s="28">
        <f>IF(AH24&gt;=H19,"Bonne journée  ","Mauvaise journée ")</f>
        <v>32</v>
      </c>
      <c r="AS24" s="34"/>
      <c r="AT24" s="23">
        <v>11</v>
      </c>
      <c r="AU24" s="34"/>
      <c r="AV24" s="23">
        <v>-1</v>
      </c>
      <c r="AW24" s="34"/>
      <c r="AX24" s="23">
        <f>ROUND(AT24/(-AV24),2)</f>
        <v>11</v>
      </c>
      <c r="AY24" t="s" s="43">
        <f>IF(AX24&gt;2,"Tu prends pas de risque c'est bien :)","Tu prends des risques !!!!!!!!!")</f>
        <v>30</v>
      </c>
    </row>
    <row r="25" ht="22" customHeight="1">
      <c r="B25" s="35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36"/>
      <c r="AO25" s="36"/>
      <c r="AP25" s="37"/>
      <c r="AQ25" s="38"/>
      <c r="AR25" s="39"/>
      <c r="AS25" s="39"/>
      <c r="AT25" s="39"/>
      <c r="AU25" s="39"/>
      <c r="AV25" s="39"/>
      <c r="AW25" s="39"/>
      <c r="AX25" s="39"/>
      <c r="AY25" s="39"/>
    </row>
    <row r="26" ht="34" customHeight="1">
      <c r="B26" t="s" s="2">
        <v>0</v>
      </c>
      <c r="C26" s="3">
        <v>3000</v>
      </c>
      <c r="D26" t="s" s="4">
        <v>1</v>
      </c>
      <c r="E26" t="s" s="4">
        <v>2</v>
      </c>
      <c r="F26" t="s" s="4">
        <v>3</v>
      </c>
      <c r="G26" t="s" s="4">
        <v>4</v>
      </c>
      <c r="H26" t="s" s="4">
        <v>5</v>
      </c>
      <c r="I26" s="5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7"/>
      <c r="AH26" t="s" s="4">
        <v>6</v>
      </c>
      <c r="AI26" s="8">
        <f>SUM(AH28:AH32)</f>
        <v>5220</v>
      </c>
      <c r="AJ26" t="s" s="2">
        <v>7</v>
      </c>
      <c r="AK26" s="8">
        <f>SUM(AJ28:AJ32)</f>
        <v>25</v>
      </c>
      <c r="AL26" t="s" s="4">
        <v>8</v>
      </c>
      <c r="AM26" s="8">
        <f>LARGE(AL28:AL32,1)</f>
        <v>5000</v>
      </c>
      <c r="AN26" t="s" s="4">
        <v>9</v>
      </c>
      <c r="AO26" s="9">
        <f>SMALL(AN28:AN32,1)</f>
        <v>-800</v>
      </c>
      <c r="AP26" t="s" s="4">
        <v>10</v>
      </c>
      <c r="AQ26" s="40">
        <f>STDEV(C28:AG32)</f>
        <v>1023.656151579556</v>
      </c>
      <c r="AR26" t="s" s="4">
        <v>11</v>
      </c>
      <c r="AS26" t="s" s="11">
        <f>IF(AI26&gt;=C26,"Bonne semaine","Mauvaise semaine")</f>
        <v>12</v>
      </c>
      <c r="AT26" t="s" s="4">
        <v>13</v>
      </c>
      <c r="AU26" s="8">
        <f>SUMIF(C28:AG32,"&gt;0")</f>
        <v>6304</v>
      </c>
      <c r="AV26" t="s" s="4">
        <v>14</v>
      </c>
      <c r="AW26" s="12">
        <v>-1084</v>
      </c>
      <c r="AX26" t="s" s="4">
        <v>15</v>
      </c>
      <c r="AY26" s="9">
        <f>ROUND(AU26/(-AW26),2)</f>
        <v>5.82</v>
      </c>
    </row>
    <row r="27" ht="46" customHeight="1">
      <c r="B27" t="s" s="13">
        <v>39</v>
      </c>
      <c r="C27" t="s" s="4">
        <v>17</v>
      </c>
      <c r="D27" s="3">
        <v>200</v>
      </c>
      <c r="E27" s="3">
        <v>200</v>
      </c>
      <c r="F27" s="3">
        <v>200</v>
      </c>
      <c r="G27" s="3">
        <v>200</v>
      </c>
      <c r="H27" s="3">
        <v>200</v>
      </c>
      <c r="I27" s="14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6"/>
      <c r="AH27" t="s" s="2">
        <v>18</v>
      </c>
      <c r="AI27" s="17"/>
      <c r="AJ27" t="s" s="2">
        <v>19</v>
      </c>
      <c r="AK27" s="17"/>
      <c r="AL27" t="s" s="2">
        <v>20</v>
      </c>
      <c r="AM27" s="17"/>
      <c r="AN27" t="s" s="2">
        <v>21</v>
      </c>
      <c r="AO27" s="17"/>
      <c r="AP27" t="s" s="2">
        <v>22</v>
      </c>
      <c r="AQ27" s="18"/>
      <c r="AR27" t="s" s="2">
        <v>23</v>
      </c>
      <c r="AS27" s="17"/>
      <c r="AT27" t="s" s="4">
        <v>24</v>
      </c>
      <c r="AU27" s="19"/>
      <c r="AV27" t="s" s="4">
        <v>25</v>
      </c>
      <c r="AW27" s="17"/>
      <c r="AX27" t="s" s="4">
        <v>26</v>
      </c>
      <c r="AY27" t="s" s="9">
        <f>IF(AY26&gt;2,"Tu prends pas de risque c'est bien :)","Tu prends des risques !!!!!!!!!")</f>
        <v>30</v>
      </c>
    </row>
    <row r="28" ht="34" customHeight="1">
      <c r="B28" t="s" s="21">
        <v>28</v>
      </c>
      <c r="C28" s="22">
        <v>1</v>
      </c>
      <c r="D28" s="22">
        <v>10</v>
      </c>
      <c r="E28" s="22">
        <v>4</v>
      </c>
      <c r="F28" s="22">
        <v>100</v>
      </c>
      <c r="G28" s="22">
        <v>500</v>
      </c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>
        <v>500</v>
      </c>
      <c r="AB28" s="22"/>
      <c r="AC28" s="22"/>
      <c r="AD28" s="22"/>
      <c r="AE28" s="22">
        <v>85</v>
      </c>
      <c r="AF28" s="22">
        <v>50</v>
      </c>
      <c r="AG28" s="22">
        <v>-280</v>
      </c>
      <c r="AH28" s="23">
        <f>SUM(C28:AG28)</f>
        <v>970</v>
      </c>
      <c r="AI28" s="24"/>
      <c r="AJ28" s="23">
        <f>COUNT(D28:AH28)</f>
        <v>9</v>
      </c>
      <c r="AK28" s="24"/>
      <c r="AL28" s="23">
        <f>LARGE(C28:AG28,1)</f>
        <v>500</v>
      </c>
      <c r="AM28" s="24"/>
      <c r="AN28" s="23">
        <f>SMALL(C28:AG28,1)</f>
        <v>-280</v>
      </c>
      <c r="AO28" s="25"/>
      <c r="AP28" s="26">
        <f>STDEV(C28:AG28)</f>
        <v>248.4193922471522</v>
      </c>
      <c r="AQ28" s="27"/>
      <c r="AR28" t="s" s="28">
        <f>IF(AH28&gt;=D27,"Bonne journée  ","Mauvaise journée ")</f>
        <v>29</v>
      </c>
      <c r="AS28" s="25"/>
      <c r="AT28" s="23">
        <v>1250</v>
      </c>
      <c r="AU28" s="25"/>
      <c r="AV28" s="23">
        <v>-280</v>
      </c>
      <c r="AW28" s="25"/>
      <c r="AX28" s="23">
        <f>ROUND(AT28/(-AV28),2)</f>
        <v>4.46</v>
      </c>
      <c r="AY28" t="s" s="11">
        <f>IF(AX28&gt;2,"Tu prends pas de risque c'est bien :)","Tu prends des risques !!!!!!!!!")</f>
        <v>30</v>
      </c>
    </row>
    <row r="29" ht="34" customHeight="1">
      <c r="B29" t="s" s="21">
        <v>31</v>
      </c>
      <c r="C29" s="22">
        <v>20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>
        <v>5000</v>
      </c>
      <c r="U29" s="22"/>
      <c r="V29" s="22"/>
      <c r="W29" s="22"/>
      <c r="X29" s="22">
        <v>2</v>
      </c>
      <c r="Y29" s="22"/>
      <c r="Z29" s="22"/>
      <c r="AA29" s="22"/>
      <c r="AB29" s="22"/>
      <c r="AC29" s="22"/>
      <c r="AD29" s="22"/>
      <c r="AE29" s="22"/>
      <c r="AF29" s="22">
        <v>-1</v>
      </c>
      <c r="AG29" s="22"/>
      <c r="AH29" s="23">
        <f>SUM(C29:AG29)</f>
        <v>5021</v>
      </c>
      <c r="AI29" s="29"/>
      <c r="AJ29" s="23">
        <f>COUNT(C29:AG29)</f>
        <v>4</v>
      </c>
      <c r="AK29" s="29"/>
      <c r="AL29" s="23">
        <f>LARGE(C29:AG29,1)</f>
        <v>5000</v>
      </c>
      <c r="AM29" s="29"/>
      <c r="AN29" s="23">
        <f>SMALL(C29:AG29,1)</f>
        <v>-1</v>
      </c>
      <c r="AO29" s="24"/>
      <c r="AP29" s="26">
        <f>STDEV(C29:AG29)</f>
        <v>2496.517224054342</v>
      </c>
      <c r="AQ29" s="27"/>
      <c r="AR29" t="s" s="28">
        <f>IF(AH29&gt;=E27,"Bonne journée  ","Mauvaise journée ")</f>
        <v>29</v>
      </c>
      <c r="AS29" s="30"/>
      <c r="AT29" s="23">
        <v>5022</v>
      </c>
      <c r="AU29" s="30"/>
      <c r="AV29" s="23">
        <v>-1</v>
      </c>
      <c r="AW29" s="30"/>
      <c r="AX29" s="23">
        <f>ROUND(AT29/(-AV29),2)</f>
        <v>5022</v>
      </c>
      <c r="AY29" t="s" s="41">
        <f>IF(AX29&gt;2,"Tu prends pas de risque c'est bien :)","Tu prends des risques !!!!!!!!!")</f>
        <v>30</v>
      </c>
    </row>
    <row r="30" ht="34" customHeight="1">
      <c r="B30" t="s" s="21">
        <v>33</v>
      </c>
      <c r="C30" s="22">
        <v>-1</v>
      </c>
      <c r="D30" s="22">
        <v>4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>
        <f>-800</f>
        <v>-800</v>
      </c>
      <c r="Y30" s="22"/>
      <c r="Z30" s="22"/>
      <c r="AA30" s="22"/>
      <c r="AB30" s="22"/>
      <c r="AC30" s="22">
        <v>1</v>
      </c>
      <c r="AD30" s="22">
        <v>8</v>
      </c>
      <c r="AE30" s="22"/>
      <c r="AF30" s="22"/>
      <c r="AG30" s="22"/>
      <c r="AH30" s="23">
        <f>SUM(C30:AG30)</f>
        <v>-788</v>
      </c>
      <c r="AI30" s="29"/>
      <c r="AJ30" s="23">
        <f>COUNT(C30:AG30)</f>
        <v>5</v>
      </c>
      <c r="AK30" s="29"/>
      <c r="AL30" s="23">
        <f>LARGE(C30:AG30,1)</f>
        <v>8</v>
      </c>
      <c r="AM30" s="29"/>
      <c r="AN30" s="23">
        <f>SMALL(C30:AG30,1)</f>
        <v>-800</v>
      </c>
      <c r="AO30" s="24"/>
      <c r="AP30" s="26">
        <f>STDEV(C30:AG30)</f>
        <v>359.1285285242597</v>
      </c>
      <c r="AQ30" s="27"/>
      <c r="AR30" t="s" s="28">
        <f>IF(AH30&gt;=F27,"Bonne journée  ","Mauvaise journée ")</f>
        <v>32</v>
      </c>
      <c r="AS30" s="30"/>
      <c r="AT30" s="23">
        <v>13</v>
      </c>
      <c r="AU30" s="30"/>
      <c r="AV30" s="23">
        <v>-801</v>
      </c>
      <c r="AW30" s="30"/>
      <c r="AX30" s="23">
        <f>ROUND(AT30/(-AV30),2)</f>
        <v>0.02</v>
      </c>
      <c r="AY30" t="s" s="42">
        <f>IF(AX30&gt;2,"Tu prends pas de risque c'est bien :)","Tu prends des risques !!!!!!!!!")</f>
        <v>27</v>
      </c>
    </row>
    <row r="31" ht="34" customHeight="1">
      <c r="B31" t="s" s="21">
        <v>34</v>
      </c>
      <c r="C31" s="22">
        <v>-1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>
        <v>1</v>
      </c>
      <c r="AD31" s="22">
        <v>5</v>
      </c>
      <c r="AE31" s="22"/>
      <c r="AF31" s="22"/>
      <c r="AG31" s="22"/>
      <c r="AH31" s="23">
        <f>SUM(C31:AG31)</f>
        <v>5</v>
      </c>
      <c r="AI31" s="29"/>
      <c r="AJ31" s="23">
        <f>COUNT(C31:AG31)</f>
        <v>3</v>
      </c>
      <c r="AK31" s="29"/>
      <c r="AL31" s="23">
        <f>LARGE(C31:AG31,1)</f>
        <v>5</v>
      </c>
      <c r="AM31" s="29"/>
      <c r="AN31" s="23">
        <f>SMALL(C31:AG31,1)</f>
        <v>-1</v>
      </c>
      <c r="AO31" s="24"/>
      <c r="AP31" s="26">
        <f>STDEV(C31:AG31)</f>
        <v>3.055050463303893</v>
      </c>
      <c r="AQ31" s="27"/>
      <c r="AR31" t="s" s="28">
        <f>IF(AH31&gt;=G27,"Bonne journée  ","Mauvaise journée ")</f>
        <v>32</v>
      </c>
      <c r="AS31" s="30"/>
      <c r="AT31" s="23">
        <v>6</v>
      </c>
      <c r="AU31" s="30"/>
      <c r="AV31" s="23">
        <v>-1</v>
      </c>
      <c r="AW31" s="30"/>
      <c r="AX31" s="23">
        <f>ROUND(AT31/(-AV31),2)</f>
        <v>6</v>
      </c>
      <c r="AY31" t="s" s="42">
        <f>IF(AX31&gt;2,"Tu prends pas de risque c'est bien :)","Tu prends des risques !!!!!!!!!")</f>
        <v>30</v>
      </c>
    </row>
    <row r="32" ht="34" customHeight="1">
      <c r="B32" t="s" s="21">
        <v>35</v>
      </c>
      <c r="C32" s="22">
        <v>-1</v>
      </c>
      <c r="D32" s="22">
        <v>2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>
        <v>1</v>
      </c>
      <c r="AD32" s="22">
        <v>10</v>
      </c>
      <c r="AE32" s="22"/>
      <c r="AF32" s="22"/>
      <c r="AG32" s="22"/>
      <c r="AH32" s="23">
        <f>SUM(C32:AG32)</f>
        <v>12</v>
      </c>
      <c r="AI32" s="31"/>
      <c r="AJ32" s="23">
        <f>COUNT(C32:AG32)</f>
        <v>4</v>
      </c>
      <c r="AK32" s="31"/>
      <c r="AL32" s="23">
        <f>LARGE(C32:AG32,1)</f>
        <v>10</v>
      </c>
      <c r="AM32" s="31"/>
      <c r="AN32" s="23">
        <f>SMALL(C32:AG32,1)</f>
        <v>-1</v>
      </c>
      <c r="AO32" s="32"/>
      <c r="AP32" s="26">
        <f>STDEV(C32:AG32)</f>
        <v>4.83045891539648</v>
      </c>
      <c r="AQ32" s="33"/>
      <c r="AR32" t="s" s="28">
        <f>IF(AH32&gt;=H27,"Bonne journée  ","Mauvaise journée ")</f>
        <v>32</v>
      </c>
      <c r="AS32" s="34"/>
      <c r="AT32" s="23">
        <v>13</v>
      </c>
      <c r="AU32" s="34"/>
      <c r="AV32" s="23">
        <v>-1</v>
      </c>
      <c r="AW32" s="34"/>
      <c r="AX32" s="23">
        <f>ROUND(AT32/(-AV32),2)</f>
        <v>13</v>
      </c>
      <c r="AY32" t="s" s="43">
        <f>IF(AX32&gt;2,"Tu prends pas de risque c'est bien :)","Tu prends des risques !!!!!!!!!")</f>
        <v>30</v>
      </c>
    </row>
    <row r="33" ht="22" customHeight="1">
      <c r="B33" s="35"/>
      <c r="C33" s="46"/>
      <c r="D33" s="46"/>
      <c r="E33" s="46"/>
      <c r="F33" s="46"/>
      <c r="G33" s="46"/>
      <c r="H33" s="46"/>
      <c r="I33" s="46"/>
      <c r="J33" s="46"/>
      <c r="K33" s="46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8"/>
      <c r="AO33" s="48"/>
      <c r="AP33" s="49"/>
      <c r="AQ33" s="49"/>
      <c r="AR33" s="48"/>
      <c r="AS33" s="48"/>
      <c r="AT33" s="48"/>
      <c r="AU33" s="48"/>
      <c r="AV33" s="48"/>
      <c r="AW33" s="48"/>
      <c r="AX33" s="48"/>
      <c r="AY33" s="48"/>
    </row>
    <row r="34" ht="34" customHeight="1">
      <c r="B34" t="s" s="50">
        <v>40</v>
      </c>
      <c r="C34" t="s" s="4">
        <v>41</v>
      </c>
      <c r="D34" t="s" s="4">
        <v>42</v>
      </c>
      <c r="E34" t="s" s="4">
        <v>43</v>
      </c>
      <c r="F34" t="s" s="4">
        <v>44</v>
      </c>
      <c r="G34" t="s" s="4">
        <v>45</v>
      </c>
      <c r="H34" t="s" s="4">
        <v>11</v>
      </c>
      <c r="I34" t="s" s="4">
        <v>46</v>
      </c>
      <c r="J34" t="s" s="4">
        <v>47</v>
      </c>
      <c r="K34" t="s" s="4">
        <v>48</v>
      </c>
      <c r="L34" s="51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3"/>
      <c r="AI34" s="53"/>
      <c r="AJ34" s="53"/>
      <c r="AK34" s="53"/>
      <c r="AL34" s="52"/>
      <c r="AM34" s="52"/>
      <c r="AN34" s="54"/>
      <c r="AO34" s="54"/>
      <c r="AP34" s="55"/>
      <c r="AQ34" s="55"/>
      <c r="AR34" s="54"/>
      <c r="AS34" s="54"/>
      <c r="AT34" s="54"/>
      <c r="AU34" s="54"/>
      <c r="AV34" s="54"/>
      <c r="AW34" s="54"/>
      <c r="AX34" s="54"/>
      <c r="AY34" s="54"/>
    </row>
    <row r="35" ht="34" customHeight="1">
      <c r="B35" t="s" s="3">
        <v>49</v>
      </c>
      <c r="C35" s="11">
        <f>INDEX((B2:AY2,B10:AY11,B18:AY19,B26:AY27),1,34,B35)</f>
        <v>3514</v>
      </c>
      <c r="D35" s="11">
        <f>INDEX((B2:AY2,B10:AY11,B18:AY19,B26:AY27),1,36,B35)</f>
        <v>22</v>
      </c>
      <c r="E35" s="11">
        <f>INDEX((B2:AY2,B10:AY11,B18:AY19,B26:AY27),1,38,B35)</f>
        <v>8000</v>
      </c>
      <c r="F35" s="11">
        <f>INDEX((B2:AY2,B10:AY11,B18:AY19,B26:AY27),1,40,B35)</f>
        <v>-5000</v>
      </c>
      <c r="G35" s="56">
        <f>INDEX((B2:AY2,B10:AY11,B18:AY19,B26:AY27),1,42,B35)</f>
        <v>2056.205015297615</v>
      </c>
      <c r="H35" t="s" s="11">
        <f>INDEX((B2:AS2,B10:AS10,B18:AS18,B26:AS26),1,44,B35)</f>
        <v>50</v>
      </c>
      <c r="I35" s="28">
        <f>INDEX((B2:AY2,B10:AY11,B18:AY19,B26:AY27),1,46,B35)</f>
        <v>8798</v>
      </c>
      <c r="J35" s="28">
        <f>INDEX((B2:AY2,B10:AY11,B18:AY19,B26:AY27),1,48,B35)</f>
        <v>-5284</v>
      </c>
      <c r="K35" s="28">
        <f>INDEX((B2:AY2,B10:AY11,B18:AY19,B26:AY27),1,50,B35)</f>
        <v>1.67</v>
      </c>
      <c r="L35" t="s" s="11">
        <f>IF(K35&gt;2,"Tu prends pas de risque c'est bien :)","Tu prends des risques !!!!!!!!!")</f>
        <v>27</v>
      </c>
      <c r="M35" s="57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4"/>
      <c r="AO35" s="54"/>
      <c r="AP35" s="55"/>
      <c r="AQ35" s="55"/>
      <c r="AR35" s="54"/>
      <c r="AS35" s="54"/>
      <c r="AT35" s="54"/>
      <c r="AU35" s="54"/>
      <c r="AV35" s="54"/>
      <c r="AW35" s="54"/>
      <c r="AX35" s="54"/>
      <c r="AY35" s="54"/>
    </row>
    <row r="36" ht="34" customHeight="1">
      <c r="B36" t="s" s="3">
        <v>51</v>
      </c>
      <c r="C36" s="11">
        <f>INDEX((B2:AI2,B10:AI10,B18:AI18,B26:AI26),1,34,B36)</f>
        <v>2494</v>
      </c>
      <c r="D36" s="28">
        <f>INDEX((B2:AY2,B10:AY11,B18:AY19,B26:AY27),1,36,B36)</f>
        <v>20</v>
      </c>
      <c r="E36" s="28">
        <f>INDEX((B2:AY2,B10:AY11,B18:AY19,B26:AY27),1,38,B36)</f>
        <v>2000</v>
      </c>
      <c r="F36" s="28">
        <f>INDEX((B2:AY2,B10:AY11,B18:AY19,B26:AY27),1,40,B36)</f>
        <v>-280</v>
      </c>
      <c r="G36" s="56">
        <f>INDEX((B2:AY2,B10:AY11,B18:AY19,B26:AY27),1,42,B36)</f>
        <v>460.9738090516412</v>
      </c>
      <c r="H36" t="s" s="11">
        <f>INDEX((B2:AS2,B10:AS10,B18:AS18,B26:AS26),1,44,B36)</f>
        <v>52</v>
      </c>
      <c r="I36" s="28">
        <f>INDEX((B2:AY2,B10:AY11,B18:AY19,B26:AY27),1,46,B35)</f>
        <v>8798</v>
      </c>
      <c r="J36" s="28">
        <f>INDEX((B2:AY2,B10:AY11,B18:AY19,B26:AY27),1,48,B36)</f>
        <v>-284</v>
      </c>
      <c r="K36" s="28">
        <f>INDEX((B2:AY2,B10:AY11,B18:AY19,B26:AY27),1,50,B36)</f>
        <v>9.779999999999999</v>
      </c>
      <c r="L36" t="s" s="11">
        <f>IF(K36&gt;2,"Tu prends pas de risque c'est bien :)","Tu prends des risques !!!!!!!!!")</f>
        <v>30</v>
      </c>
      <c r="M36" s="57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4"/>
      <c r="AO36" s="54"/>
      <c r="AP36" s="55"/>
      <c r="AQ36" s="55"/>
      <c r="AR36" s="54"/>
      <c r="AS36" s="54"/>
      <c r="AT36" s="54"/>
      <c r="AU36" s="54"/>
      <c r="AV36" s="54"/>
      <c r="AW36" s="54"/>
      <c r="AX36" s="54"/>
      <c r="AY36" s="54"/>
    </row>
    <row r="37" ht="34" customHeight="1">
      <c r="B37" t="s" s="3">
        <v>53</v>
      </c>
      <c r="C37" s="11">
        <f>INDEX((B2:AY2,B10:AY10,B18:AY18,B26:AY26),1,34,B37)</f>
        <v>1014</v>
      </c>
      <c r="D37" s="28">
        <f>INDEX((B2:AY2,B10:AY11,B18:AY19,B26:AY27),1,36,B37)</f>
        <v>20</v>
      </c>
      <c r="E37" s="28">
        <f>INDEX((B2:AY2,B10:AY11,B18:AY19,B26:AY27),1,38,B37)</f>
        <v>1000</v>
      </c>
      <c r="F37" s="28">
        <f>INDEX((B2:AY2,B10:AY11,B18:AY19,B26:AY27),1,40,B37)</f>
        <v>-280</v>
      </c>
      <c r="G37" s="56">
        <f>INDEX((B2:AY2,B10:AY11,B18:AY19,B26:AY27),1,42,B37)</f>
        <v>234.7935487323188</v>
      </c>
      <c r="H37" t="s" s="11">
        <f>INDEX((B2:AS2,B10:AS10,B18:AS18,B26:AS26),1,44,B37)</f>
        <v>52</v>
      </c>
      <c r="I37" s="28">
        <f>INDEX((B2:AY2,B10:AY11,B18:AY19,B26:AY27),1,46,B35)</f>
        <v>8798</v>
      </c>
      <c r="J37" s="28">
        <f>INDEX((B2:AY2,B10:AY11,B18:AY19,B26:AY27),1,48,B37)</f>
        <v>-284</v>
      </c>
      <c r="K37" s="28">
        <f>INDEX((B2:AY2,B10:AY11,B18:AY19,B26:AY27),1,50,B37)</f>
        <v>4.57</v>
      </c>
      <c r="L37" t="s" s="11">
        <f>IF(K37&gt;2,"Tu prends pas de risque c'est bien :)","Tu prends des risques !!!!!!!!!")</f>
        <v>30</v>
      </c>
      <c r="M37" s="57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4"/>
      <c r="AO37" s="54"/>
      <c r="AP37" s="55"/>
      <c r="AQ37" s="55"/>
      <c r="AR37" s="54"/>
      <c r="AS37" s="54"/>
      <c r="AT37" s="54"/>
      <c r="AU37" s="54"/>
      <c r="AV37" s="54"/>
      <c r="AW37" s="54"/>
      <c r="AX37" s="54"/>
      <c r="AY37" s="54"/>
    </row>
    <row r="38" ht="34" customHeight="1">
      <c r="B38" t="s" s="3">
        <v>54</v>
      </c>
      <c r="C38" s="11">
        <f>INDEX((B2:AY2,B10:AY10,B18:AY18,B26:AY26),1,34,B38)</f>
        <v>5220</v>
      </c>
      <c r="D38" s="28">
        <f>INDEX((B2:AY2,B10:AY11,B18:AY19,B26:AY27),1,36,B38)</f>
        <v>25</v>
      </c>
      <c r="E38" s="28">
        <f>INDEX((B2:AY2,B10:AY11,B18:AY19,B26:AY27),1,38,B38)</f>
        <v>5000</v>
      </c>
      <c r="F38" s="28">
        <f>INDEX((B2:AY2,B10:AY11,B18:AY19,B26:AY27),1,40,B38)</f>
        <v>-800</v>
      </c>
      <c r="G38" s="56">
        <f>INDEX((B2:AY2,B10:AY11,B18:AY19,B26:AY27),1,42,B38)</f>
        <v>1023.656151579556</v>
      </c>
      <c r="H38" t="s" s="11">
        <f>INDEX((B2:AS2,B10:AS10,B18:AS18,B26:AS26),1,44,B38)</f>
        <v>50</v>
      </c>
      <c r="I38" s="28">
        <f>INDEX((B2:AY2,B10:AY11,B18:AY19,B26:AY27),1,46,B35)</f>
        <v>8798</v>
      </c>
      <c r="J38" s="28">
        <f>INDEX((B2:AY2,B10:AY11,B18:AY19,B26:AY27),1,48,B38)</f>
        <v>-1084</v>
      </c>
      <c r="K38" s="28">
        <f>INDEX((B2:AY2,B10:AY11,B18:AY19,B26:AY27),1,50,B38)</f>
        <v>5.82</v>
      </c>
      <c r="L38" t="s" s="11">
        <f>IF(K38&gt;2,"Tu prends pas de risque c'est bien :)","Tu prends des risques !!!!!!!!!")</f>
        <v>30</v>
      </c>
      <c r="M38" s="57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4"/>
      <c r="AO38" s="54"/>
      <c r="AP38" s="55"/>
      <c r="AQ38" s="55"/>
      <c r="AR38" s="54"/>
      <c r="AS38" s="54"/>
      <c r="AT38" s="54"/>
      <c r="AU38" s="54"/>
      <c r="AV38" s="54"/>
      <c r="AW38" s="54"/>
      <c r="AX38" s="54"/>
      <c r="AY38" s="54"/>
    </row>
    <row r="39" ht="34" customHeight="1">
      <c r="B39" t="s" s="4">
        <v>55</v>
      </c>
      <c r="C39" s="9">
        <f>C38+C37+C36+C35</f>
        <v>12242</v>
      </c>
      <c r="D39" s="20">
        <f>D38+D37+D36+D35</f>
        <v>87</v>
      </c>
      <c r="E39" s="20">
        <f>LARGE(E35:E38,1)</f>
        <v>8000</v>
      </c>
      <c r="F39" s="20">
        <f>SMALL(F35:F38,1)</f>
        <v>-5000</v>
      </c>
      <c r="G39" s="58">
        <f>STDEV(C4:AG8,C12:AG16,C20:AG24,C28:AG32)</f>
        <v>1177.859626690344</v>
      </c>
      <c r="H39" t="s" s="11">
        <f>IF(C39&gt;=C40,"Bon Mois","Mauvais Mois")</f>
        <v>56</v>
      </c>
      <c r="I39" s="20">
        <f>I38+I37+I36+I35</f>
        <v>35192</v>
      </c>
      <c r="J39" s="20">
        <f>J38+J37+J36+J35</f>
        <v>-6936</v>
      </c>
      <c r="K39" s="20">
        <f>ROUND(I39/-(J39),2)</f>
        <v>5.07</v>
      </c>
      <c r="L39" t="s" s="9">
        <f>IF(K39&gt;2,"Tu prends pas de risque c'est bien :)","Tu prends des risques !!!!!!!!!")</f>
        <v>30</v>
      </c>
      <c r="M39" s="57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4"/>
      <c r="AO39" s="54"/>
      <c r="AP39" s="55"/>
      <c r="AQ39" s="55"/>
      <c r="AR39" s="54"/>
      <c r="AS39" s="54"/>
      <c r="AT39" s="54"/>
      <c r="AU39" s="54"/>
      <c r="AV39" s="54"/>
      <c r="AW39" s="54"/>
      <c r="AX39" s="54"/>
      <c r="AY39" s="54"/>
    </row>
    <row r="40" ht="22" customHeight="1">
      <c r="B40" t="s" s="4">
        <v>57</v>
      </c>
      <c r="C40" s="3">
        <v>10000</v>
      </c>
      <c r="D40" s="59"/>
      <c r="E40" s="47"/>
      <c r="F40" s="47"/>
      <c r="G40" s="47"/>
      <c r="H40" s="47"/>
      <c r="I40" s="47"/>
      <c r="J40" s="47"/>
      <c r="K40" s="60"/>
      <c r="L40" s="47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4"/>
      <c r="AO40" s="54"/>
      <c r="AP40" s="55"/>
      <c r="AQ40" s="55"/>
      <c r="AR40" s="54"/>
      <c r="AS40" s="54"/>
      <c r="AT40" s="54"/>
      <c r="AU40" s="54"/>
      <c r="AV40" s="54"/>
      <c r="AW40" s="54"/>
      <c r="AX40" s="54"/>
      <c r="AY40" s="54"/>
    </row>
  </sheetData>
  <pageMargins left="0.75" right="0.75" top="1" bottom="1" header="0.5" footer="0.5"/>
  <pageSetup firstPageNumber="1" fitToHeight="1" fitToWidth="1" scale="100" useFirstPageNumber="0" orientation="portrait" pageOrder="downThenOver"/>
  <headerFooter>
    <oddFooter>&amp;L&amp;"Helvetica,Regular"&amp;12&amp;K000000	&amp;P</oddFooter>
  </headerFooter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dimension ref="B2:AY40"/>
  <sheetViews>
    <sheetView workbookViewId="0" showGridLines="0" defaultGridColor="1">
      <pane topLeftCell="C3" xSplit="2" ySplit="2" activePane="bottomRight" state="frozenSplit"/>
    </sheetView>
  </sheetViews>
  <sheetFormatPr defaultColWidth="12.25" defaultRowHeight="18" customHeight="1" outlineLevelRow="0" outlineLevelCol="0"/>
  <cols>
    <col min="1" max="1" width="0.25" style="65" customWidth="1"/>
    <col min="2" max="2" width="12.25" style="65" customWidth="1"/>
    <col min="3" max="3" width="12.25" style="65" customWidth="1"/>
    <col min="4" max="4" width="12.25" style="65" customWidth="1"/>
    <col min="5" max="5" width="12.25" style="65" customWidth="1"/>
    <col min="6" max="6" width="12.25" style="65" customWidth="1"/>
    <col min="7" max="7" width="12.25" style="65" customWidth="1"/>
    <col min="8" max="8" width="12.25" style="65" customWidth="1"/>
    <col min="9" max="9" width="12.25" style="65" customWidth="1"/>
    <col min="10" max="10" width="12.25" style="65" customWidth="1"/>
    <col min="11" max="11" width="12.25" style="65" customWidth="1"/>
    <col min="12" max="12" width="12.25" style="65" customWidth="1"/>
    <col min="13" max="13" width="12.25" style="65" customWidth="1"/>
    <col min="14" max="14" width="12.25" style="65" customWidth="1"/>
    <col min="15" max="15" width="12.25" style="65" customWidth="1"/>
    <col min="16" max="16" width="12.25" style="65" customWidth="1"/>
    <col min="17" max="17" width="12.25" style="65" customWidth="1"/>
    <col min="18" max="18" width="12.25" style="65" customWidth="1"/>
    <col min="19" max="19" width="12.25" style="65" customWidth="1"/>
    <col min="20" max="20" width="12.25" style="65" customWidth="1"/>
    <col min="21" max="21" width="12.25" style="65" customWidth="1"/>
    <col min="22" max="22" width="12.25" style="65" customWidth="1"/>
    <col min="23" max="23" width="12.25" style="65" customWidth="1"/>
    <col min="24" max="24" width="12.25" style="65" customWidth="1"/>
    <col min="25" max="25" width="12.25" style="65" customWidth="1"/>
    <col min="26" max="26" width="12.25" style="65" customWidth="1"/>
    <col min="27" max="27" width="12.25" style="65" customWidth="1"/>
    <col min="28" max="28" width="12.25" style="65" customWidth="1"/>
    <col min="29" max="29" width="12.25" style="65" customWidth="1"/>
    <col min="30" max="30" width="12.25" style="65" customWidth="1"/>
    <col min="31" max="31" width="12.25" style="65" customWidth="1"/>
    <col min="32" max="32" width="12.25" style="65" customWidth="1"/>
    <col min="33" max="33" width="12.25" style="65" customWidth="1"/>
    <col min="34" max="34" width="12.25" style="65" customWidth="1"/>
    <col min="35" max="35" width="12.25" style="65" customWidth="1"/>
    <col min="36" max="36" width="12.25" style="65" customWidth="1"/>
    <col min="37" max="37" width="12.25" style="65" customWidth="1"/>
    <col min="38" max="38" width="12.25" style="65" customWidth="1"/>
    <col min="39" max="39" width="12.25" style="65" customWidth="1"/>
    <col min="40" max="40" width="12.25" style="65" customWidth="1"/>
    <col min="41" max="41" width="12.25" style="65" customWidth="1"/>
    <col min="42" max="42" width="12.25" style="65" customWidth="1"/>
    <col min="43" max="43" width="12.25" style="65" customWidth="1"/>
    <col min="44" max="44" width="12.25" style="65" customWidth="1"/>
    <col min="45" max="45" width="12.25" style="65" customWidth="1"/>
    <col min="46" max="46" width="12.25" style="65" customWidth="1"/>
    <col min="47" max="47" width="12.25" style="65" customWidth="1"/>
    <col min="48" max="48" width="12.25" style="65" customWidth="1"/>
    <col min="49" max="49" width="12.25" style="65" customWidth="1"/>
    <col min="50" max="50" width="12.25" style="65" customWidth="1"/>
    <col min="51" max="51" width="12.25" style="65" customWidth="1"/>
    <col min="52" max="256" width="12.25" style="65" customWidth="1"/>
  </cols>
  <sheetData>
    <row r="1" ht="2" customHeight="1"/>
    <row r="2" ht="34" customHeight="1">
      <c r="B2" t="s" s="2">
        <v>0</v>
      </c>
      <c r="C2" s="3">
        <v>3000</v>
      </c>
      <c r="D2" t="s" s="4">
        <v>1</v>
      </c>
      <c r="E2" t="s" s="4">
        <v>2</v>
      </c>
      <c r="F2" t="s" s="4">
        <v>3</v>
      </c>
      <c r="G2" t="s" s="4">
        <v>4</v>
      </c>
      <c r="H2" t="s" s="4">
        <v>5</v>
      </c>
      <c r="I2" s="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7"/>
      <c r="AH2" t="s" s="4">
        <v>6</v>
      </c>
      <c r="AI2" s="8">
        <f>SUM(AH4:AH8)</f>
        <v>3514</v>
      </c>
      <c r="AJ2" t="s" s="2">
        <v>7</v>
      </c>
      <c r="AK2" s="8">
        <f>SUM(AJ4:AJ8)</f>
        <v>22</v>
      </c>
      <c r="AL2" t="s" s="4">
        <v>8</v>
      </c>
      <c r="AM2" s="8">
        <f>LARGE(AL4:AL8,1)</f>
        <v>8000</v>
      </c>
      <c r="AN2" t="s" s="4">
        <v>9</v>
      </c>
      <c r="AO2" s="9">
        <f>SMALL(AN4:AN8,1)</f>
        <v>-5000</v>
      </c>
      <c r="AP2" t="s" s="4">
        <v>10</v>
      </c>
      <c r="AQ2" s="10">
        <f>STDEV(C4:AG8)</f>
        <v>2056.205015297615</v>
      </c>
      <c r="AR2" t="s" s="4">
        <v>11</v>
      </c>
      <c r="AS2" t="s" s="11">
        <f>IF(AI2&gt;=C2,"Bonne semaine","Mauvaise semaine")</f>
        <v>12</v>
      </c>
      <c r="AT2" t="s" s="4">
        <v>13</v>
      </c>
      <c r="AU2" s="8">
        <f>SUMIF(C4:AG8,"&gt;0")</f>
        <v>8798</v>
      </c>
      <c r="AV2" t="s" s="4">
        <v>14</v>
      </c>
      <c r="AW2" s="12">
        <v>-5284</v>
      </c>
      <c r="AX2" t="s" s="4">
        <v>15</v>
      </c>
      <c r="AY2" s="9">
        <f>ROUND(AU2/(-AW2),2)</f>
        <v>1.67</v>
      </c>
    </row>
    <row r="3" ht="46" customHeight="1">
      <c r="B3" t="s" s="13">
        <v>16</v>
      </c>
      <c r="C3" t="s" s="4">
        <v>17</v>
      </c>
      <c r="D3" s="3">
        <v>200</v>
      </c>
      <c r="E3" s="3">
        <v>200</v>
      </c>
      <c r="F3" s="3"/>
      <c r="G3" s="3"/>
      <c r="H3" s="3">
        <v>500</v>
      </c>
      <c r="I3" s="14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6"/>
      <c r="AH3" t="s" s="2">
        <v>18</v>
      </c>
      <c r="AI3" s="17"/>
      <c r="AJ3" t="s" s="2">
        <v>19</v>
      </c>
      <c r="AK3" s="17"/>
      <c r="AL3" t="s" s="2">
        <v>20</v>
      </c>
      <c r="AM3" s="17"/>
      <c r="AN3" t="s" s="2">
        <v>21</v>
      </c>
      <c r="AO3" s="17"/>
      <c r="AP3" t="s" s="2">
        <v>22</v>
      </c>
      <c r="AQ3" s="18"/>
      <c r="AR3" t="s" s="2">
        <v>23</v>
      </c>
      <c r="AS3" s="17"/>
      <c r="AT3" t="s" s="4">
        <v>24</v>
      </c>
      <c r="AU3" s="19"/>
      <c r="AV3" t="s" s="4">
        <v>25</v>
      </c>
      <c r="AW3" s="17"/>
      <c r="AX3" t="s" s="4">
        <v>26</v>
      </c>
      <c r="AY3" t="s" s="20">
        <f>IF(AY2&gt;2,"Tu prends pas de risque c'est bien :)","Tu prends des risques !!!!!!!!!")</f>
        <v>27</v>
      </c>
    </row>
    <row r="4" ht="34" customHeight="1">
      <c r="B4" t="s" s="21">
        <v>28</v>
      </c>
      <c r="C4" s="22">
        <v>1</v>
      </c>
      <c r="D4" s="22">
        <v>10</v>
      </c>
      <c r="E4" s="22">
        <v>4</v>
      </c>
      <c r="F4" s="22">
        <v>100</v>
      </c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>
        <v>500</v>
      </c>
      <c r="AB4" s="22"/>
      <c r="AC4" s="22">
        <v>8000</v>
      </c>
      <c r="AD4" s="22"/>
      <c r="AE4" s="22">
        <v>85</v>
      </c>
      <c r="AF4" s="22">
        <v>50</v>
      </c>
      <c r="AG4" s="22">
        <v>-280</v>
      </c>
      <c r="AH4" s="23">
        <f>SUM(C4:AG4)</f>
        <v>8470</v>
      </c>
      <c r="AI4" s="24"/>
      <c r="AJ4" s="23">
        <f>COUNT(D4:AH4)</f>
        <v>9</v>
      </c>
      <c r="AK4" s="24"/>
      <c r="AL4" s="23">
        <f>LARGE(C4:AG4,1)</f>
        <v>8000</v>
      </c>
      <c r="AM4" s="24"/>
      <c r="AN4" s="23">
        <f>SMALL(C4:AG4,1)</f>
        <v>-280</v>
      </c>
      <c r="AO4" s="25"/>
      <c r="AP4" s="26">
        <f>STDEV(C4:AG4)</f>
        <v>2654.642887680207</v>
      </c>
      <c r="AQ4" s="27"/>
      <c r="AR4" t="s" s="28">
        <f>IF(AH4&gt;=D3,"Bonne journée  ","Mauvaise journée ")</f>
        <v>29</v>
      </c>
      <c r="AS4" s="25"/>
      <c r="AT4" s="23">
        <v>8750</v>
      </c>
      <c r="AU4" s="25"/>
      <c r="AV4" s="23">
        <v>-280</v>
      </c>
      <c r="AW4" s="25"/>
      <c r="AX4" s="23">
        <f>ROUND(AT4/(-AV4),2)</f>
        <v>31.25</v>
      </c>
      <c r="AY4" t="s" s="11">
        <f>IF(AX4&gt;2,"Tu prends pas de risque c'est bien :)","Tu prends des risques !!!!!!!!!")</f>
        <v>30</v>
      </c>
    </row>
    <row r="5" ht="34" customHeight="1">
      <c r="B5" t="s" s="21">
        <v>31</v>
      </c>
      <c r="C5" s="22">
        <v>20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>
        <v>2</v>
      </c>
      <c r="Y5" s="22"/>
      <c r="Z5" s="22"/>
      <c r="AA5" s="22"/>
      <c r="AB5" s="22"/>
      <c r="AC5" s="22"/>
      <c r="AD5" s="22"/>
      <c r="AE5" s="22"/>
      <c r="AF5" s="22">
        <v>-1</v>
      </c>
      <c r="AG5" s="22"/>
      <c r="AH5" s="23">
        <f>SUM(C5:AG5)</f>
        <v>21</v>
      </c>
      <c r="AI5" s="29"/>
      <c r="AJ5" s="23">
        <f>COUNT(C5:AG5)</f>
        <v>3</v>
      </c>
      <c r="AK5" s="29"/>
      <c r="AL5" s="23">
        <f>LARGE(C5:AG5,1)</f>
        <v>20</v>
      </c>
      <c r="AM5" s="29"/>
      <c r="AN5" s="23">
        <f>SMALL(C5:AG5,1)</f>
        <v>-1</v>
      </c>
      <c r="AO5" s="24"/>
      <c r="AP5" s="26">
        <f>STDEV(C5:AG5)</f>
        <v>11.35781669160055</v>
      </c>
      <c r="AQ5" s="27"/>
      <c r="AR5" t="s" s="28">
        <f>IF(AH5&gt;=E3,"Bonne journée  ","Mauvaise journée ")</f>
        <v>32</v>
      </c>
      <c r="AS5" s="30"/>
      <c r="AT5" s="23">
        <v>22</v>
      </c>
      <c r="AU5" s="30"/>
      <c r="AV5" s="23">
        <v>-1</v>
      </c>
      <c r="AW5" s="30"/>
      <c r="AX5" s="23">
        <f>ROUND(AT5/(-AV5),2)</f>
        <v>22</v>
      </c>
      <c r="AY5" t="s" s="11">
        <f>IF(AX5&gt;2,"Tu prends pas de risque c'est bien :)","Tu prends des risques !!!!!!!!!")</f>
        <v>30</v>
      </c>
    </row>
    <row r="6" ht="34" customHeight="1">
      <c r="B6" t="s" s="21">
        <v>33</v>
      </c>
      <c r="C6" s="22">
        <v>-1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>
        <v>1</v>
      </c>
      <c r="AD6" s="22">
        <v>8</v>
      </c>
      <c r="AE6" s="22"/>
      <c r="AF6" s="22"/>
      <c r="AG6" s="22"/>
      <c r="AH6" s="23">
        <f>SUM(C6:AG6)</f>
        <v>8</v>
      </c>
      <c r="AI6" s="29"/>
      <c r="AJ6" s="23">
        <f>COUNT(C6:AG6)</f>
        <v>3</v>
      </c>
      <c r="AK6" s="29"/>
      <c r="AL6" s="23">
        <f>LARGE(C6:AG6,1)</f>
        <v>8</v>
      </c>
      <c r="AM6" s="29"/>
      <c r="AN6" s="23">
        <f>SMALL(C6:AG6,1)</f>
        <v>-1</v>
      </c>
      <c r="AO6" s="24"/>
      <c r="AP6" s="26">
        <f>STDEV(C6:AG6)</f>
        <v>4.725815626252609</v>
      </c>
      <c r="AQ6" s="27"/>
      <c r="AR6" t="s" s="28">
        <f>IF(AH6&gt;=F3,"Bonne journée  ","Mauvaise journée ")</f>
        <v>29</v>
      </c>
      <c r="AS6" s="30"/>
      <c r="AT6" s="23">
        <v>9</v>
      </c>
      <c r="AU6" s="30"/>
      <c r="AV6" s="23">
        <v>-1</v>
      </c>
      <c r="AW6" s="30"/>
      <c r="AX6" s="23">
        <f>ROUND(AT6/(-AV6),2)</f>
        <v>9</v>
      </c>
      <c r="AY6" t="s" s="11">
        <f>IF(AX6&gt;2,"Tu prends pas de risque c'est bien :)","Tu prends des risques !!!!!!!!!")</f>
        <v>30</v>
      </c>
    </row>
    <row r="7" ht="34" customHeight="1">
      <c r="B7" t="s" s="21">
        <v>34</v>
      </c>
      <c r="C7" s="22">
        <v>-1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>
        <v>-5000</v>
      </c>
      <c r="AB7" s="22"/>
      <c r="AC7" s="22">
        <v>1</v>
      </c>
      <c r="AD7" s="22">
        <v>5</v>
      </c>
      <c r="AE7" s="22"/>
      <c r="AF7" s="22"/>
      <c r="AG7" s="22"/>
      <c r="AH7" s="23">
        <f>SUM(C7:AG7)</f>
        <v>-4995</v>
      </c>
      <c r="AI7" s="29"/>
      <c r="AJ7" s="23">
        <f>COUNT(C7:AG7)</f>
        <v>4</v>
      </c>
      <c r="AK7" s="29"/>
      <c r="AL7" s="23">
        <f>LARGE(C7:AG7,1)</f>
        <v>5</v>
      </c>
      <c r="AM7" s="29"/>
      <c r="AN7" s="23">
        <f>SMALL(C7:AG7,1)</f>
        <v>-5000</v>
      </c>
      <c r="AO7" s="24"/>
      <c r="AP7" s="26">
        <f>STDEV(C7:AG7)</f>
        <v>2500.834577362792</v>
      </c>
      <c r="AQ7" s="27"/>
      <c r="AR7" t="s" s="28">
        <f>IF(AH7&gt;=G3,"Bonne journée  ","Mauvaise journée ")</f>
        <v>32</v>
      </c>
      <c r="AS7" s="30"/>
      <c r="AT7" s="23">
        <v>6</v>
      </c>
      <c r="AU7" s="30"/>
      <c r="AV7" s="23">
        <v>-5001</v>
      </c>
      <c r="AW7" s="30"/>
      <c r="AX7" s="23">
        <f>ROUND(AT7/(-AV7),2)</f>
        <v>0</v>
      </c>
      <c r="AY7" t="s" s="11">
        <f>IF(AX7&gt;2,"Tu prends pas de risque c'est bien :)","Tu prends des risques !!!!!!!!!")</f>
        <v>27</v>
      </c>
    </row>
    <row r="8" ht="34" customHeight="1">
      <c r="B8" t="s" s="21">
        <v>35</v>
      </c>
      <c r="C8" s="22">
        <v>-1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>
        <v>1</v>
      </c>
      <c r="AD8" s="22">
        <v>10</v>
      </c>
      <c r="AE8" s="22"/>
      <c r="AF8" s="22"/>
      <c r="AG8" s="22"/>
      <c r="AH8" s="23">
        <f>SUM(C8:AG8)</f>
        <v>10</v>
      </c>
      <c r="AI8" s="31"/>
      <c r="AJ8" s="23">
        <f>COUNT(C8:AG8)</f>
        <v>3</v>
      </c>
      <c r="AK8" s="31"/>
      <c r="AL8" s="23">
        <f>LARGE(C8:AG8,1)</f>
        <v>10</v>
      </c>
      <c r="AM8" s="31"/>
      <c r="AN8" s="23">
        <f>SMALL(C8:AG8,1)</f>
        <v>-1</v>
      </c>
      <c r="AO8" s="32"/>
      <c r="AP8" s="26">
        <f>STDEV(C8:AG8)</f>
        <v>5.859465277082315</v>
      </c>
      <c r="AQ8" s="33"/>
      <c r="AR8" t="s" s="28">
        <f>IF(AH8&gt;=H3,"Bonne journée  ","Mauvaise journée ")</f>
        <v>32</v>
      </c>
      <c r="AS8" s="34"/>
      <c r="AT8" s="23">
        <v>11</v>
      </c>
      <c r="AU8" s="34"/>
      <c r="AV8" s="23">
        <v>-1</v>
      </c>
      <c r="AW8" s="34"/>
      <c r="AX8" s="23">
        <f>ROUND(AT8/(-AV8),2)</f>
        <v>11</v>
      </c>
      <c r="AY8" t="s" s="11">
        <f>IF(AX8&gt;2,"Tu prends pas de risque c'est bien :)","Tu prends des risques !!!!!!!!!")</f>
        <v>30</v>
      </c>
    </row>
    <row r="9" ht="22" customHeight="1">
      <c r="B9" s="35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7"/>
      <c r="AQ9" s="38"/>
      <c r="AR9" s="39"/>
      <c r="AS9" s="39"/>
      <c r="AT9" s="39"/>
      <c r="AU9" s="39"/>
      <c r="AV9" s="39"/>
      <c r="AW9" s="39"/>
      <c r="AX9" s="39"/>
      <c r="AY9" s="39"/>
    </row>
    <row r="10" ht="34" customHeight="1">
      <c r="B10" t="s" s="2">
        <v>0</v>
      </c>
      <c r="C10" s="3">
        <v>3000</v>
      </c>
      <c r="D10" t="s" s="4">
        <v>1</v>
      </c>
      <c r="E10" t="s" s="4">
        <v>2</v>
      </c>
      <c r="F10" t="s" s="4">
        <v>3</v>
      </c>
      <c r="G10" t="s" s="4">
        <v>4</v>
      </c>
      <c r="H10" t="s" s="4">
        <v>5</v>
      </c>
      <c r="I10" s="5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7"/>
      <c r="AH10" t="s" s="4">
        <v>6</v>
      </c>
      <c r="AI10" s="8">
        <f>SUM(AH12:AH16)</f>
        <v>2494</v>
      </c>
      <c r="AJ10" t="s" s="2">
        <v>7</v>
      </c>
      <c r="AK10" s="8">
        <f>SUM(AJ12:AJ16)</f>
        <v>20</v>
      </c>
      <c r="AL10" t="s" s="4">
        <v>8</v>
      </c>
      <c r="AM10" s="8">
        <f>LARGE(AL12:AL16,1)</f>
        <v>2000</v>
      </c>
      <c r="AN10" t="s" s="4">
        <v>9</v>
      </c>
      <c r="AO10" s="9">
        <f>SMALL(AN12:AN16,1)</f>
        <v>-280</v>
      </c>
      <c r="AP10" t="s" s="4">
        <v>10</v>
      </c>
      <c r="AQ10" s="40">
        <f>STDEV(C12:AG16)</f>
        <v>460.9738090516412</v>
      </c>
      <c r="AR10" t="s" s="4">
        <v>11</v>
      </c>
      <c r="AS10" t="s" s="11">
        <f>IF(AI10&gt;=C10,"Bonne semaine","Mauvaise semaine")</f>
        <v>36</v>
      </c>
      <c r="AT10" t="s" s="4">
        <v>13</v>
      </c>
      <c r="AU10" s="8">
        <f>SUMIF(C12:AG16,"&gt;0")</f>
        <v>2778</v>
      </c>
      <c r="AV10" t="s" s="4">
        <v>14</v>
      </c>
      <c r="AW10" s="12">
        <v>-284</v>
      </c>
      <c r="AX10" t="s" s="4">
        <v>15</v>
      </c>
      <c r="AY10" s="9">
        <f>ROUND(AU10/(-AW10),2)</f>
        <v>9.779999999999999</v>
      </c>
    </row>
    <row r="11" ht="46" customHeight="1">
      <c r="B11" t="s" s="13">
        <v>37</v>
      </c>
      <c r="C11" t="s" s="4">
        <v>17</v>
      </c>
      <c r="D11" s="3">
        <v>200</v>
      </c>
      <c r="E11" s="3">
        <v>200</v>
      </c>
      <c r="F11" s="3"/>
      <c r="G11" s="3"/>
      <c r="H11" s="3">
        <v>500</v>
      </c>
      <c r="I11" s="14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6"/>
      <c r="AH11" t="s" s="2">
        <v>18</v>
      </c>
      <c r="AI11" s="17"/>
      <c r="AJ11" t="s" s="2">
        <v>19</v>
      </c>
      <c r="AK11" s="17"/>
      <c r="AL11" t="s" s="2">
        <v>20</v>
      </c>
      <c r="AM11" s="17"/>
      <c r="AN11" t="s" s="2">
        <v>21</v>
      </c>
      <c r="AO11" s="17"/>
      <c r="AP11" t="s" s="2">
        <v>22</v>
      </c>
      <c r="AQ11" s="18"/>
      <c r="AR11" t="s" s="2">
        <v>23</v>
      </c>
      <c r="AS11" s="17"/>
      <c r="AT11" t="s" s="4">
        <v>24</v>
      </c>
      <c r="AU11" s="19"/>
      <c r="AV11" t="s" s="4">
        <v>25</v>
      </c>
      <c r="AW11" s="17"/>
      <c r="AX11" t="s" s="4">
        <v>26</v>
      </c>
      <c r="AY11" t="s" s="9">
        <f>IF(AY10&gt;2,"Tu prends pas de risque c'est bien :)","Tu prends des risques !!!!!!!!!")</f>
        <v>30</v>
      </c>
    </row>
    <row r="12" ht="34" customHeight="1">
      <c r="B12" t="s" s="21">
        <v>28</v>
      </c>
      <c r="C12" s="22">
        <v>1</v>
      </c>
      <c r="D12" s="22">
        <v>10</v>
      </c>
      <c r="E12" s="22">
        <v>4</v>
      </c>
      <c r="F12" s="22">
        <v>100</v>
      </c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>
        <v>500</v>
      </c>
      <c r="AB12" s="22"/>
      <c r="AC12" s="22"/>
      <c r="AD12" s="22"/>
      <c r="AE12" s="22">
        <v>85</v>
      </c>
      <c r="AF12" s="22">
        <v>50</v>
      </c>
      <c r="AG12" s="22">
        <v>-280</v>
      </c>
      <c r="AH12" s="23">
        <f>SUM(C12:AG12)</f>
        <v>470</v>
      </c>
      <c r="AI12" s="24"/>
      <c r="AJ12" s="23">
        <f>COUNT(D12:AH12)</f>
        <v>8</v>
      </c>
      <c r="AK12" s="24"/>
      <c r="AL12" s="23">
        <f>LARGE(C12:AG12,1)</f>
        <v>500</v>
      </c>
      <c r="AM12" s="24"/>
      <c r="AN12" s="23">
        <f>SMALL(C12:AG12,1)</f>
        <v>-280</v>
      </c>
      <c r="AO12" s="25"/>
      <c r="AP12" s="26">
        <f>STDEV(C12:AG12)</f>
        <v>214.0191913958052</v>
      </c>
      <c r="AQ12" s="27"/>
      <c r="AR12" t="s" s="28">
        <f>IF(AH12&gt;=D11,"Bonne journée  ","Mauvaise journée ")</f>
        <v>29</v>
      </c>
      <c r="AS12" s="25"/>
      <c r="AT12" s="23">
        <v>750</v>
      </c>
      <c r="AU12" s="25"/>
      <c r="AV12" s="23">
        <v>-280</v>
      </c>
      <c r="AW12" s="25"/>
      <c r="AX12" s="23">
        <f>ROUND(AT12/(-AV12),2)</f>
        <v>2.68</v>
      </c>
      <c r="AY12" t="s" s="11">
        <f>IF(AX12&gt;2,"Tu prends pas de risque c'est bien :)","Tu prends des risques !!!!!!!!!")</f>
        <v>30</v>
      </c>
    </row>
    <row r="13" ht="34" customHeight="1">
      <c r="B13" t="s" s="21">
        <v>31</v>
      </c>
      <c r="C13" s="22">
        <v>2000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>
        <v>2</v>
      </c>
      <c r="Y13" s="22"/>
      <c r="Z13" s="22"/>
      <c r="AA13" s="22"/>
      <c r="AB13" s="22"/>
      <c r="AC13" s="22"/>
      <c r="AD13" s="22"/>
      <c r="AE13" s="22"/>
      <c r="AF13" s="22">
        <v>-1</v>
      </c>
      <c r="AG13" s="22"/>
      <c r="AH13" s="23">
        <f>SUM(C13:AG13)</f>
        <v>2001</v>
      </c>
      <c r="AI13" s="29"/>
      <c r="AJ13" s="23">
        <f>COUNT(C13:AG13)</f>
        <v>3</v>
      </c>
      <c r="AK13" s="29"/>
      <c r="AL13" s="23">
        <f>LARGE(C13:AG13,1)</f>
        <v>2000</v>
      </c>
      <c r="AM13" s="29"/>
      <c r="AN13" s="23">
        <f>SMALL(C13:AG13,1)</f>
        <v>-1</v>
      </c>
      <c r="AO13" s="24"/>
      <c r="AP13" s="26">
        <f>STDEV(C13:AG13)</f>
        <v>1154.412837766455</v>
      </c>
      <c r="AQ13" s="27"/>
      <c r="AR13" t="s" s="28">
        <f>IF(AH13&gt;=E11,"Bonne journée  ","Mauvaise journée ")</f>
        <v>29</v>
      </c>
      <c r="AS13" s="30"/>
      <c r="AT13" s="23">
        <v>2002</v>
      </c>
      <c r="AU13" s="30"/>
      <c r="AV13" s="23">
        <v>-1</v>
      </c>
      <c r="AW13" s="30"/>
      <c r="AX13" s="23">
        <f>ROUND(AT13/(-AV13),2)</f>
        <v>2002</v>
      </c>
      <c r="AY13" t="s" s="41">
        <f>IF(AX13&gt;2,"Tu prends pas de risque c'est bien :)","Tu prends des risques !!!!!!!!!")</f>
        <v>30</v>
      </c>
    </row>
    <row r="14" ht="34" customHeight="1">
      <c r="B14" t="s" s="21">
        <v>33</v>
      </c>
      <c r="C14" s="22">
        <v>-1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>
        <v>1</v>
      </c>
      <c r="AD14" s="22">
        <v>8</v>
      </c>
      <c r="AE14" s="22"/>
      <c r="AF14" s="22"/>
      <c r="AG14" s="22"/>
      <c r="AH14" s="23">
        <f>SUM(C14:AG14)</f>
        <v>8</v>
      </c>
      <c r="AI14" s="29"/>
      <c r="AJ14" s="23">
        <f>COUNT(C14:AG14)</f>
        <v>3</v>
      </c>
      <c r="AK14" s="29"/>
      <c r="AL14" s="23">
        <f>LARGE(C14:AG14,1)</f>
        <v>8</v>
      </c>
      <c r="AM14" s="29"/>
      <c r="AN14" s="23">
        <f>SMALL(C14:AG14,1)</f>
        <v>-1</v>
      </c>
      <c r="AO14" s="24"/>
      <c r="AP14" s="26">
        <f>STDEV(C14:AG14)</f>
        <v>4.725815626252609</v>
      </c>
      <c r="AQ14" s="27"/>
      <c r="AR14" t="s" s="28">
        <f>IF(AH14&gt;=F11,"Bonne journée  ","Mauvaise journée ")</f>
        <v>29</v>
      </c>
      <c r="AS14" s="30"/>
      <c r="AT14" s="23">
        <v>9</v>
      </c>
      <c r="AU14" s="30"/>
      <c r="AV14" s="23">
        <v>-1</v>
      </c>
      <c r="AW14" s="30"/>
      <c r="AX14" s="23">
        <f>ROUND(AT14/(-AV14),2)</f>
        <v>9</v>
      </c>
      <c r="AY14" t="s" s="42">
        <f>IF(AX14&gt;2,"Tu prends pas de risque c'est bien :)","Tu prends des risques !!!!!!!!!")</f>
        <v>30</v>
      </c>
    </row>
    <row r="15" ht="34" customHeight="1">
      <c r="B15" t="s" s="21">
        <v>34</v>
      </c>
      <c r="C15" s="22">
        <v>-1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>
        <v>1</v>
      </c>
      <c r="AD15" s="22">
        <v>5</v>
      </c>
      <c r="AE15" s="22"/>
      <c r="AF15" s="22"/>
      <c r="AG15" s="22"/>
      <c r="AH15" s="23">
        <f>SUM(C15:AG15)</f>
        <v>5</v>
      </c>
      <c r="AI15" s="29"/>
      <c r="AJ15" s="23">
        <f>COUNT(C15:AG15)</f>
        <v>3</v>
      </c>
      <c r="AK15" s="29"/>
      <c r="AL15" s="23">
        <f>LARGE(C15:AG15,1)</f>
        <v>5</v>
      </c>
      <c r="AM15" s="29"/>
      <c r="AN15" s="23">
        <f>SMALL(C15:AG15,1)</f>
        <v>-1</v>
      </c>
      <c r="AO15" s="24"/>
      <c r="AP15" s="26">
        <f>STDEV(C15:AG15)</f>
        <v>3.055050463303893</v>
      </c>
      <c r="AQ15" s="27"/>
      <c r="AR15" t="s" s="28">
        <f>IF(AH15&gt;=G11,"Bonne journée  ","Mauvaise journée ")</f>
        <v>29</v>
      </c>
      <c r="AS15" s="30"/>
      <c r="AT15" s="23">
        <v>6</v>
      </c>
      <c r="AU15" s="30"/>
      <c r="AV15" s="23">
        <v>-1</v>
      </c>
      <c r="AW15" s="30"/>
      <c r="AX15" s="23">
        <f>ROUND(AT15/(-AV15),2)</f>
        <v>6</v>
      </c>
      <c r="AY15" t="s" s="42">
        <f>IF(AX15&gt;2,"Tu prends pas de risque c'est bien :)","Tu prends des risques !!!!!!!!!")</f>
        <v>30</v>
      </c>
    </row>
    <row r="16" ht="34" customHeight="1">
      <c r="B16" t="s" s="21">
        <v>35</v>
      </c>
      <c r="C16" s="22">
        <v>-1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>
        <v>1</v>
      </c>
      <c r="AD16" s="22">
        <v>10</v>
      </c>
      <c r="AE16" s="22"/>
      <c r="AF16" s="22"/>
      <c r="AG16" s="22"/>
      <c r="AH16" s="23">
        <f>SUM(C16:AG16)</f>
        <v>10</v>
      </c>
      <c r="AI16" s="31"/>
      <c r="AJ16" s="23">
        <f>COUNT(C16:AG16)</f>
        <v>3</v>
      </c>
      <c r="AK16" s="31"/>
      <c r="AL16" s="23">
        <f>LARGE(C16:AG16,1)</f>
        <v>10</v>
      </c>
      <c r="AM16" s="31"/>
      <c r="AN16" s="23">
        <f>SMALL(C16:AG16,1)</f>
        <v>-1</v>
      </c>
      <c r="AO16" s="32"/>
      <c r="AP16" s="26">
        <f>STDEV(C16:AG16)</f>
        <v>5.859465277082315</v>
      </c>
      <c r="AQ16" s="33"/>
      <c r="AR16" t="s" s="28">
        <f>IF(AH16&gt;=H11,"Bonne journée  ","Mauvaise journée ")</f>
        <v>32</v>
      </c>
      <c r="AS16" s="34"/>
      <c r="AT16" s="23">
        <v>11</v>
      </c>
      <c r="AU16" s="34"/>
      <c r="AV16" s="23">
        <v>-1</v>
      </c>
      <c r="AW16" s="34"/>
      <c r="AX16" s="23">
        <f>ROUND(AT16/(-AV16),2)</f>
        <v>11</v>
      </c>
      <c r="AY16" t="s" s="43">
        <f>IF(AX16&gt;2,"Tu prends pas de risque c'est bien :)","Tu prends des risques !!!!!!!!!")</f>
        <v>30</v>
      </c>
    </row>
    <row r="17" ht="22" customHeight="1">
      <c r="B17" s="44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7"/>
      <c r="AQ17" s="38"/>
      <c r="AR17" s="39"/>
      <c r="AS17" s="39"/>
      <c r="AT17" s="39"/>
      <c r="AU17" s="39"/>
      <c r="AV17" s="39"/>
      <c r="AW17" s="39"/>
      <c r="AX17" s="39"/>
      <c r="AY17" s="45"/>
    </row>
    <row r="18" ht="34" customHeight="1">
      <c r="B18" t="s" s="2">
        <v>0</v>
      </c>
      <c r="C18" s="3">
        <v>3000</v>
      </c>
      <c r="D18" t="s" s="4">
        <v>1</v>
      </c>
      <c r="E18" t="s" s="4">
        <v>2</v>
      </c>
      <c r="F18" t="s" s="4">
        <v>3</v>
      </c>
      <c r="G18" t="s" s="4">
        <v>4</v>
      </c>
      <c r="H18" t="s" s="4">
        <v>5</v>
      </c>
      <c r="I18" s="5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7"/>
      <c r="AH18" t="s" s="4">
        <v>6</v>
      </c>
      <c r="AI18" s="8">
        <f>SUM(AH20:AH24)</f>
        <v>1014</v>
      </c>
      <c r="AJ18" t="s" s="2">
        <v>7</v>
      </c>
      <c r="AK18" s="8">
        <f>SUM(AJ20:AJ24)</f>
        <v>20</v>
      </c>
      <c r="AL18" t="s" s="4">
        <v>8</v>
      </c>
      <c r="AM18" s="8">
        <f>LARGE(AL20:AL24,1)</f>
        <v>1000</v>
      </c>
      <c r="AN18" t="s" s="4">
        <v>9</v>
      </c>
      <c r="AO18" s="9">
        <f>SMALL(AN20:AN24,1)</f>
        <v>-280</v>
      </c>
      <c r="AP18" t="s" s="4">
        <v>10</v>
      </c>
      <c r="AQ18" s="40">
        <f>STDEV(C20:AG24)</f>
        <v>234.7935487323188</v>
      </c>
      <c r="AR18" t="s" s="4">
        <v>11</v>
      </c>
      <c r="AS18" t="s" s="11">
        <f>IF(AI18&gt;=C18,"Bonne semaine","Mauvaise semaine")</f>
        <v>36</v>
      </c>
      <c r="AT18" t="s" s="4">
        <v>13</v>
      </c>
      <c r="AU18" s="8">
        <f>SUMIF(C20:AG24,"&gt;0")</f>
        <v>1298</v>
      </c>
      <c r="AV18" t="s" s="4">
        <v>14</v>
      </c>
      <c r="AW18" s="12">
        <v>-284</v>
      </c>
      <c r="AX18" t="s" s="4">
        <v>15</v>
      </c>
      <c r="AY18" s="9">
        <f>ROUND(AU18/(-AW18),2)</f>
        <v>4.57</v>
      </c>
    </row>
    <row r="19" ht="46" customHeight="1">
      <c r="B19" t="s" s="13">
        <v>38</v>
      </c>
      <c r="C19" t="s" s="4">
        <v>17</v>
      </c>
      <c r="D19" s="3">
        <v>200</v>
      </c>
      <c r="E19" s="3">
        <v>200</v>
      </c>
      <c r="F19" s="3"/>
      <c r="G19" s="3"/>
      <c r="H19" s="3">
        <v>500</v>
      </c>
      <c r="I19" s="14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6"/>
      <c r="AH19" t="s" s="2">
        <v>18</v>
      </c>
      <c r="AI19" s="17"/>
      <c r="AJ19" t="s" s="2">
        <v>19</v>
      </c>
      <c r="AK19" s="17"/>
      <c r="AL19" t="s" s="2">
        <v>20</v>
      </c>
      <c r="AM19" s="17"/>
      <c r="AN19" t="s" s="2">
        <v>21</v>
      </c>
      <c r="AO19" s="17"/>
      <c r="AP19" t="s" s="2">
        <v>22</v>
      </c>
      <c r="AQ19" s="18"/>
      <c r="AR19" t="s" s="2">
        <v>23</v>
      </c>
      <c r="AS19" s="17"/>
      <c r="AT19" t="s" s="4">
        <v>24</v>
      </c>
      <c r="AU19" s="19"/>
      <c r="AV19" t="s" s="4">
        <v>25</v>
      </c>
      <c r="AW19" s="17"/>
      <c r="AX19" t="s" s="4">
        <v>26</v>
      </c>
      <c r="AY19" t="s" s="9">
        <f>IF(AY18&gt;2,"Tu prends pas de risque c'est bien :)","Tu prends des risques !!!!!!!!!")</f>
        <v>30</v>
      </c>
    </row>
    <row r="20" ht="34" customHeight="1">
      <c r="B20" t="s" s="21">
        <v>28</v>
      </c>
      <c r="C20" s="22">
        <v>1</v>
      </c>
      <c r="D20" s="22">
        <v>10</v>
      </c>
      <c r="E20" s="22">
        <v>4</v>
      </c>
      <c r="F20" s="22">
        <v>100</v>
      </c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>
        <v>1000</v>
      </c>
      <c r="AB20" s="22"/>
      <c r="AC20" s="22"/>
      <c r="AD20" s="22"/>
      <c r="AE20" s="22">
        <v>85</v>
      </c>
      <c r="AF20" s="22">
        <v>50</v>
      </c>
      <c r="AG20" s="22">
        <v>-280</v>
      </c>
      <c r="AH20" s="23">
        <f>SUM(C20:AG20)</f>
        <v>970</v>
      </c>
      <c r="AI20" s="24"/>
      <c r="AJ20" s="23">
        <f>COUNT(D20:AH20)</f>
        <v>8</v>
      </c>
      <c r="AK20" s="24"/>
      <c r="AL20" s="23">
        <f>LARGE(C20:AG20,1)</f>
        <v>1000</v>
      </c>
      <c r="AM20" s="24"/>
      <c r="AN20" s="23">
        <f>SMALL(C20:AG20,1)</f>
        <v>-280</v>
      </c>
      <c r="AO20" s="25"/>
      <c r="AP20" s="26">
        <f>STDEV(C20:AG20)</f>
        <v>374.2858914939603</v>
      </c>
      <c r="AQ20" s="27"/>
      <c r="AR20" t="s" s="28">
        <f>IF(AH20&gt;=D19,"Bonne journée  ","Mauvaise journée ")</f>
        <v>29</v>
      </c>
      <c r="AS20" s="25"/>
      <c r="AT20" s="23">
        <v>1250</v>
      </c>
      <c r="AU20" s="25"/>
      <c r="AV20" s="23">
        <v>-280</v>
      </c>
      <c r="AW20" s="25"/>
      <c r="AX20" s="23">
        <f>ROUND(AT20/(-AV20),2)</f>
        <v>4.46</v>
      </c>
      <c r="AY20" t="s" s="11">
        <f>IF(AX20&gt;2,"Tu prends pas de risque c'est bien :)","Tu prends des risques !!!!!!!!!")</f>
        <v>30</v>
      </c>
    </row>
    <row r="21" ht="34" customHeight="1">
      <c r="B21" t="s" s="21">
        <v>31</v>
      </c>
      <c r="C21" s="22">
        <v>20</v>
      </c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>
        <v>2</v>
      </c>
      <c r="Y21" s="22"/>
      <c r="Z21" s="22"/>
      <c r="AA21" s="22"/>
      <c r="AB21" s="22"/>
      <c r="AC21" s="22"/>
      <c r="AD21" s="22"/>
      <c r="AE21" s="22"/>
      <c r="AF21" s="22">
        <v>-1</v>
      </c>
      <c r="AG21" s="22"/>
      <c r="AH21" s="23">
        <f>SUM(C21:AG21)</f>
        <v>21</v>
      </c>
      <c r="AI21" s="29"/>
      <c r="AJ21" s="23">
        <f>COUNT(C21:AG21)</f>
        <v>3</v>
      </c>
      <c r="AK21" s="29"/>
      <c r="AL21" s="23">
        <f>LARGE(C21:AG21,1)</f>
        <v>20</v>
      </c>
      <c r="AM21" s="29"/>
      <c r="AN21" s="23">
        <f>SMALL(C21:AG21,1)</f>
        <v>-1</v>
      </c>
      <c r="AO21" s="24"/>
      <c r="AP21" s="26">
        <f>STDEV(C21:AG21)</f>
        <v>11.35781669160055</v>
      </c>
      <c r="AQ21" s="27"/>
      <c r="AR21" t="s" s="28">
        <f>IF(AH21&gt;=E19,"Bonne journée  ","Mauvaise journée ")</f>
        <v>32</v>
      </c>
      <c r="AS21" s="30"/>
      <c r="AT21" s="23">
        <v>22</v>
      </c>
      <c r="AU21" s="30"/>
      <c r="AV21" s="23">
        <v>-1</v>
      </c>
      <c r="AW21" s="30"/>
      <c r="AX21" s="23">
        <f>ROUND(AT21/(-AV21),2)</f>
        <v>22</v>
      </c>
      <c r="AY21" t="s" s="41">
        <f>IF(AX21&gt;2,"Tu prends pas de risque c'est bien :)","Tu prends des risques !!!!!!!!!")</f>
        <v>30</v>
      </c>
    </row>
    <row r="22" ht="34" customHeight="1">
      <c r="B22" t="s" s="21">
        <v>33</v>
      </c>
      <c r="C22" s="22">
        <v>-1</v>
      </c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>
        <v>1</v>
      </c>
      <c r="AD22" s="22">
        <v>8</v>
      </c>
      <c r="AE22" s="22"/>
      <c r="AF22" s="22"/>
      <c r="AG22" s="22"/>
      <c r="AH22" s="23">
        <f>SUM(C22:AG22)</f>
        <v>8</v>
      </c>
      <c r="AI22" s="29"/>
      <c r="AJ22" s="23">
        <f>COUNT(C22:AG22)</f>
        <v>3</v>
      </c>
      <c r="AK22" s="29"/>
      <c r="AL22" s="23">
        <f>LARGE(C22:AG22,1)</f>
        <v>8</v>
      </c>
      <c r="AM22" s="29"/>
      <c r="AN22" s="23">
        <f>SMALL(C22:AG22,1)</f>
        <v>-1</v>
      </c>
      <c r="AO22" s="24"/>
      <c r="AP22" s="26">
        <f>STDEV(C22:AG22)</f>
        <v>4.725815626252609</v>
      </c>
      <c r="AQ22" s="27"/>
      <c r="AR22" t="s" s="28">
        <f>IF(AH22&gt;=F19,"Bonne journée  ","Mauvaise journée ")</f>
        <v>29</v>
      </c>
      <c r="AS22" s="30"/>
      <c r="AT22" s="23">
        <v>9</v>
      </c>
      <c r="AU22" s="30"/>
      <c r="AV22" s="23">
        <v>-1</v>
      </c>
      <c r="AW22" s="30"/>
      <c r="AX22" s="23">
        <f>ROUND(AT22/(-AV22),2)</f>
        <v>9</v>
      </c>
      <c r="AY22" t="s" s="42">
        <f>IF(AX22&gt;2,"Tu prends pas de risque c'est bien :)","Tu prends des risques !!!!!!!!!")</f>
        <v>30</v>
      </c>
    </row>
    <row r="23" ht="34" customHeight="1">
      <c r="B23" t="s" s="21">
        <v>34</v>
      </c>
      <c r="C23" s="22">
        <v>-1</v>
      </c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>
        <v>1</v>
      </c>
      <c r="AD23" s="22">
        <v>5</v>
      </c>
      <c r="AE23" s="22"/>
      <c r="AF23" s="22"/>
      <c r="AG23" s="22"/>
      <c r="AH23" s="23">
        <f>SUM(C23:AG23)</f>
        <v>5</v>
      </c>
      <c r="AI23" s="29"/>
      <c r="AJ23" s="23">
        <f>COUNT(C23:AG23)</f>
        <v>3</v>
      </c>
      <c r="AK23" s="29"/>
      <c r="AL23" s="23">
        <f>LARGE(C23:AG23,1)</f>
        <v>5</v>
      </c>
      <c r="AM23" s="29"/>
      <c r="AN23" s="23">
        <f>SMALL(C23:AG23,1)</f>
        <v>-1</v>
      </c>
      <c r="AO23" s="24"/>
      <c r="AP23" s="26">
        <f>STDEV(C23:AG23)</f>
        <v>3.055050463303893</v>
      </c>
      <c r="AQ23" s="27"/>
      <c r="AR23" t="s" s="28">
        <f>IF(AH23&gt;=G19,"Bonne journée  ","Mauvaise journée ")</f>
        <v>29</v>
      </c>
      <c r="AS23" s="30"/>
      <c r="AT23" s="23">
        <v>6</v>
      </c>
      <c r="AU23" s="30"/>
      <c r="AV23" s="23">
        <v>-1</v>
      </c>
      <c r="AW23" s="30"/>
      <c r="AX23" s="23">
        <f>ROUND(AT23/(-AV23),2)</f>
        <v>6</v>
      </c>
      <c r="AY23" t="s" s="42">
        <f>IF(AX23&gt;2,"Tu prends pas de risque c'est bien :)","Tu prends des risques !!!!!!!!!")</f>
        <v>30</v>
      </c>
    </row>
    <row r="24" ht="34" customHeight="1">
      <c r="B24" t="s" s="21">
        <v>35</v>
      </c>
      <c r="C24" s="22">
        <v>-1</v>
      </c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>
        <v>1</v>
      </c>
      <c r="AD24" s="22">
        <v>10</v>
      </c>
      <c r="AE24" s="22"/>
      <c r="AF24" s="22"/>
      <c r="AG24" s="22"/>
      <c r="AH24" s="23">
        <f>SUM(C24:AG24)</f>
        <v>10</v>
      </c>
      <c r="AI24" s="31"/>
      <c r="AJ24" s="23">
        <f>COUNT(C24:AG24)</f>
        <v>3</v>
      </c>
      <c r="AK24" s="31"/>
      <c r="AL24" s="23">
        <f>LARGE(C24:AG24,1)</f>
        <v>10</v>
      </c>
      <c r="AM24" s="31"/>
      <c r="AN24" s="23">
        <f>SMALL(C24:AG24,1)</f>
        <v>-1</v>
      </c>
      <c r="AO24" s="32"/>
      <c r="AP24" s="26">
        <f>STDEV(C24:AG24)</f>
        <v>5.859465277082315</v>
      </c>
      <c r="AQ24" s="33"/>
      <c r="AR24" t="s" s="28">
        <f>IF(AH24&gt;=H19,"Bonne journée  ","Mauvaise journée ")</f>
        <v>32</v>
      </c>
      <c r="AS24" s="34"/>
      <c r="AT24" s="23">
        <v>11</v>
      </c>
      <c r="AU24" s="34"/>
      <c r="AV24" s="23">
        <v>-1</v>
      </c>
      <c r="AW24" s="34"/>
      <c r="AX24" s="23">
        <f>ROUND(AT24/(-AV24),2)</f>
        <v>11</v>
      </c>
      <c r="AY24" t="s" s="43">
        <f>IF(AX24&gt;2,"Tu prends pas de risque c'est bien :)","Tu prends des risques !!!!!!!!!")</f>
        <v>30</v>
      </c>
    </row>
    <row r="25" ht="22" customHeight="1">
      <c r="B25" s="35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36"/>
      <c r="AO25" s="36"/>
      <c r="AP25" s="37"/>
      <c r="AQ25" s="38"/>
      <c r="AR25" s="39"/>
      <c r="AS25" s="39"/>
      <c r="AT25" s="39"/>
      <c r="AU25" s="39"/>
      <c r="AV25" s="39"/>
      <c r="AW25" s="39"/>
      <c r="AX25" s="39"/>
      <c r="AY25" s="39"/>
    </row>
    <row r="26" ht="34" customHeight="1">
      <c r="B26" t="s" s="2">
        <v>0</v>
      </c>
      <c r="C26" s="3">
        <v>3000</v>
      </c>
      <c r="D26" t="s" s="4">
        <v>1</v>
      </c>
      <c r="E26" t="s" s="4">
        <v>2</v>
      </c>
      <c r="F26" t="s" s="4">
        <v>3</v>
      </c>
      <c r="G26" t="s" s="4">
        <v>4</v>
      </c>
      <c r="H26" t="s" s="4">
        <v>5</v>
      </c>
      <c r="I26" s="5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7"/>
      <c r="AH26" t="s" s="4">
        <v>6</v>
      </c>
      <c r="AI26" s="8">
        <f>SUM(AH28:AH32)</f>
        <v>5220</v>
      </c>
      <c r="AJ26" t="s" s="2">
        <v>7</v>
      </c>
      <c r="AK26" s="8">
        <f>SUM(AJ28:AJ32)</f>
        <v>25</v>
      </c>
      <c r="AL26" t="s" s="4">
        <v>8</v>
      </c>
      <c r="AM26" s="8">
        <f>LARGE(AL28:AL32,1)</f>
        <v>5000</v>
      </c>
      <c r="AN26" t="s" s="4">
        <v>9</v>
      </c>
      <c r="AO26" s="9">
        <f>SMALL(AN28:AN32,1)</f>
        <v>-800</v>
      </c>
      <c r="AP26" t="s" s="4">
        <v>10</v>
      </c>
      <c r="AQ26" s="40">
        <f>STDEV(C28:AG32)</f>
        <v>1023.656151579556</v>
      </c>
      <c r="AR26" t="s" s="4">
        <v>11</v>
      </c>
      <c r="AS26" t="s" s="11">
        <f>IF(AI26&gt;=C26,"Bonne semaine","Mauvaise semaine")</f>
        <v>12</v>
      </c>
      <c r="AT26" t="s" s="4">
        <v>13</v>
      </c>
      <c r="AU26" s="8">
        <f>SUMIF(C28:AG32,"&gt;0")</f>
        <v>6304</v>
      </c>
      <c r="AV26" t="s" s="4">
        <v>14</v>
      </c>
      <c r="AW26" s="12">
        <v>-1084</v>
      </c>
      <c r="AX26" t="s" s="4">
        <v>15</v>
      </c>
      <c r="AY26" s="9">
        <f>ROUND(AU26/(-AW26),2)</f>
        <v>5.82</v>
      </c>
    </row>
    <row r="27" ht="46" customHeight="1">
      <c r="B27" t="s" s="13">
        <v>39</v>
      </c>
      <c r="C27" t="s" s="4">
        <v>17</v>
      </c>
      <c r="D27" s="3">
        <v>200</v>
      </c>
      <c r="E27" s="3">
        <v>200</v>
      </c>
      <c r="F27" s="3">
        <v>200</v>
      </c>
      <c r="G27" s="3">
        <v>200</v>
      </c>
      <c r="H27" s="3">
        <v>200</v>
      </c>
      <c r="I27" s="14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6"/>
      <c r="AH27" t="s" s="2">
        <v>18</v>
      </c>
      <c r="AI27" s="17"/>
      <c r="AJ27" t="s" s="2">
        <v>19</v>
      </c>
      <c r="AK27" s="17"/>
      <c r="AL27" t="s" s="2">
        <v>20</v>
      </c>
      <c r="AM27" s="17"/>
      <c r="AN27" t="s" s="2">
        <v>21</v>
      </c>
      <c r="AO27" s="17"/>
      <c r="AP27" t="s" s="2">
        <v>22</v>
      </c>
      <c r="AQ27" s="18"/>
      <c r="AR27" t="s" s="2">
        <v>23</v>
      </c>
      <c r="AS27" s="17"/>
      <c r="AT27" t="s" s="4">
        <v>24</v>
      </c>
      <c r="AU27" s="19"/>
      <c r="AV27" t="s" s="4">
        <v>25</v>
      </c>
      <c r="AW27" s="17"/>
      <c r="AX27" t="s" s="4">
        <v>26</v>
      </c>
      <c r="AY27" t="s" s="9">
        <f>IF(AY26&gt;2,"Tu prends pas de risque c'est bien :)","Tu prends des risques !!!!!!!!!")</f>
        <v>30</v>
      </c>
    </row>
    <row r="28" ht="34" customHeight="1">
      <c r="B28" t="s" s="21">
        <v>28</v>
      </c>
      <c r="C28" s="22">
        <v>1</v>
      </c>
      <c r="D28" s="22">
        <v>10</v>
      </c>
      <c r="E28" s="22">
        <v>4</v>
      </c>
      <c r="F28" s="22">
        <v>100</v>
      </c>
      <c r="G28" s="22">
        <v>500</v>
      </c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>
        <v>500</v>
      </c>
      <c r="AB28" s="22"/>
      <c r="AC28" s="22"/>
      <c r="AD28" s="22"/>
      <c r="AE28" s="22">
        <v>85</v>
      </c>
      <c r="AF28" s="22">
        <v>50</v>
      </c>
      <c r="AG28" s="22">
        <v>-280</v>
      </c>
      <c r="AH28" s="23">
        <f>SUM(C28:AG28)</f>
        <v>970</v>
      </c>
      <c r="AI28" s="24"/>
      <c r="AJ28" s="23">
        <f>COUNT(D28:AH28)</f>
        <v>9</v>
      </c>
      <c r="AK28" s="24"/>
      <c r="AL28" s="23">
        <f>LARGE(C28:AG28,1)</f>
        <v>500</v>
      </c>
      <c r="AM28" s="24"/>
      <c r="AN28" s="23">
        <f>SMALL(C28:AG28,1)</f>
        <v>-280</v>
      </c>
      <c r="AO28" s="25"/>
      <c r="AP28" s="26">
        <f>STDEV(C28:AG28)</f>
        <v>248.4193922471522</v>
      </c>
      <c r="AQ28" s="27"/>
      <c r="AR28" t="s" s="28">
        <f>IF(AH28&gt;=D27,"Bonne journée  ","Mauvaise journée ")</f>
        <v>29</v>
      </c>
      <c r="AS28" s="25"/>
      <c r="AT28" s="23">
        <v>1250</v>
      </c>
      <c r="AU28" s="25"/>
      <c r="AV28" s="23">
        <v>-280</v>
      </c>
      <c r="AW28" s="25"/>
      <c r="AX28" s="23">
        <f>ROUND(AT28/(-AV28),2)</f>
        <v>4.46</v>
      </c>
      <c r="AY28" t="s" s="11">
        <f>IF(AX28&gt;2,"Tu prends pas de risque c'est bien :)","Tu prends des risques !!!!!!!!!")</f>
        <v>30</v>
      </c>
    </row>
    <row r="29" ht="34" customHeight="1">
      <c r="B29" t="s" s="21">
        <v>31</v>
      </c>
      <c r="C29" s="22">
        <v>20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>
        <v>5000</v>
      </c>
      <c r="U29" s="22"/>
      <c r="V29" s="22"/>
      <c r="W29" s="22"/>
      <c r="X29" s="22">
        <v>2</v>
      </c>
      <c r="Y29" s="22"/>
      <c r="Z29" s="22"/>
      <c r="AA29" s="22"/>
      <c r="AB29" s="22"/>
      <c r="AC29" s="22"/>
      <c r="AD29" s="22"/>
      <c r="AE29" s="22"/>
      <c r="AF29" s="22">
        <v>-1</v>
      </c>
      <c r="AG29" s="22"/>
      <c r="AH29" s="23">
        <f>SUM(C29:AG29)</f>
        <v>5021</v>
      </c>
      <c r="AI29" s="29"/>
      <c r="AJ29" s="23">
        <f>COUNT(C29:AG29)</f>
        <v>4</v>
      </c>
      <c r="AK29" s="29"/>
      <c r="AL29" s="23">
        <f>LARGE(C29:AG29,1)</f>
        <v>5000</v>
      </c>
      <c r="AM29" s="29"/>
      <c r="AN29" s="23">
        <f>SMALL(C29:AG29,1)</f>
        <v>-1</v>
      </c>
      <c r="AO29" s="24"/>
      <c r="AP29" s="26">
        <f>STDEV(C29:AG29)</f>
        <v>2496.517224054342</v>
      </c>
      <c r="AQ29" s="27"/>
      <c r="AR29" t="s" s="28">
        <f>IF(AH29&gt;=E27,"Bonne journée  ","Mauvaise journée ")</f>
        <v>29</v>
      </c>
      <c r="AS29" s="30"/>
      <c r="AT29" s="23">
        <v>5022</v>
      </c>
      <c r="AU29" s="30"/>
      <c r="AV29" s="23">
        <v>-1</v>
      </c>
      <c r="AW29" s="30"/>
      <c r="AX29" s="23">
        <f>ROUND(AT29/(-AV29),2)</f>
        <v>5022</v>
      </c>
      <c r="AY29" t="s" s="41">
        <f>IF(AX29&gt;2,"Tu prends pas de risque c'est bien :)","Tu prends des risques !!!!!!!!!")</f>
        <v>30</v>
      </c>
    </row>
    <row r="30" ht="34" customHeight="1">
      <c r="B30" t="s" s="21">
        <v>33</v>
      </c>
      <c r="C30" s="22">
        <v>-1</v>
      </c>
      <c r="D30" s="22">
        <v>4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>
        <f>-800</f>
        <v>-800</v>
      </c>
      <c r="Y30" s="22"/>
      <c r="Z30" s="22"/>
      <c r="AA30" s="22"/>
      <c r="AB30" s="22"/>
      <c r="AC30" s="22">
        <v>1</v>
      </c>
      <c r="AD30" s="22">
        <v>8</v>
      </c>
      <c r="AE30" s="22"/>
      <c r="AF30" s="22"/>
      <c r="AG30" s="22"/>
      <c r="AH30" s="23">
        <f>SUM(C30:AG30)</f>
        <v>-788</v>
      </c>
      <c r="AI30" s="29"/>
      <c r="AJ30" s="23">
        <f>COUNT(C30:AG30)</f>
        <v>5</v>
      </c>
      <c r="AK30" s="29"/>
      <c r="AL30" s="23">
        <f>LARGE(C30:AG30,1)</f>
        <v>8</v>
      </c>
      <c r="AM30" s="29"/>
      <c r="AN30" s="23">
        <f>SMALL(C30:AG30,1)</f>
        <v>-800</v>
      </c>
      <c r="AO30" s="24"/>
      <c r="AP30" s="26">
        <f>STDEV(C30:AG30)</f>
        <v>359.1285285242597</v>
      </c>
      <c r="AQ30" s="27"/>
      <c r="AR30" t="s" s="28">
        <f>IF(AH30&gt;=F27,"Bonne journée  ","Mauvaise journée ")</f>
        <v>32</v>
      </c>
      <c r="AS30" s="30"/>
      <c r="AT30" s="23">
        <v>13</v>
      </c>
      <c r="AU30" s="30"/>
      <c r="AV30" s="23">
        <v>-801</v>
      </c>
      <c r="AW30" s="30"/>
      <c r="AX30" s="23">
        <f>ROUND(AT30/(-AV30),2)</f>
        <v>0.02</v>
      </c>
      <c r="AY30" t="s" s="42">
        <f>IF(AX30&gt;2,"Tu prends pas de risque c'est bien :)","Tu prends des risques !!!!!!!!!")</f>
        <v>27</v>
      </c>
    </row>
    <row r="31" ht="34" customHeight="1">
      <c r="B31" t="s" s="21">
        <v>34</v>
      </c>
      <c r="C31" s="22">
        <v>-1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>
        <v>1</v>
      </c>
      <c r="AD31" s="22">
        <v>5</v>
      </c>
      <c r="AE31" s="22"/>
      <c r="AF31" s="22"/>
      <c r="AG31" s="22"/>
      <c r="AH31" s="23">
        <f>SUM(C31:AG31)</f>
        <v>5</v>
      </c>
      <c r="AI31" s="29"/>
      <c r="AJ31" s="23">
        <f>COUNT(C31:AG31)</f>
        <v>3</v>
      </c>
      <c r="AK31" s="29"/>
      <c r="AL31" s="23">
        <f>LARGE(C31:AG31,1)</f>
        <v>5</v>
      </c>
      <c r="AM31" s="29"/>
      <c r="AN31" s="23">
        <f>SMALL(C31:AG31,1)</f>
        <v>-1</v>
      </c>
      <c r="AO31" s="24"/>
      <c r="AP31" s="26">
        <f>STDEV(C31:AG31)</f>
        <v>3.055050463303893</v>
      </c>
      <c r="AQ31" s="27"/>
      <c r="AR31" t="s" s="28">
        <f>IF(AH31&gt;=G27,"Bonne journée  ","Mauvaise journée ")</f>
        <v>32</v>
      </c>
      <c r="AS31" s="30"/>
      <c r="AT31" s="23">
        <v>6</v>
      </c>
      <c r="AU31" s="30"/>
      <c r="AV31" s="23">
        <v>-1</v>
      </c>
      <c r="AW31" s="30"/>
      <c r="AX31" s="23">
        <f>ROUND(AT31/(-AV31),2)</f>
        <v>6</v>
      </c>
      <c r="AY31" t="s" s="42">
        <f>IF(AX31&gt;2,"Tu prends pas de risque c'est bien :)","Tu prends des risques !!!!!!!!!")</f>
        <v>30</v>
      </c>
    </row>
    <row r="32" ht="34" customHeight="1">
      <c r="B32" t="s" s="21">
        <v>35</v>
      </c>
      <c r="C32" s="22">
        <v>-1</v>
      </c>
      <c r="D32" s="22">
        <v>2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>
        <v>1</v>
      </c>
      <c r="AD32" s="22">
        <v>10</v>
      </c>
      <c r="AE32" s="22"/>
      <c r="AF32" s="22"/>
      <c r="AG32" s="22"/>
      <c r="AH32" s="23">
        <f>SUM(C32:AG32)</f>
        <v>12</v>
      </c>
      <c r="AI32" s="31"/>
      <c r="AJ32" s="23">
        <f>COUNT(C32:AG32)</f>
        <v>4</v>
      </c>
      <c r="AK32" s="31"/>
      <c r="AL32" s="23">
        <f>LARGE(C32:AG32,1)</f>
        <v>10</v>
      </c>
      <c r="AM32" s="31"/>
      <c r="AN32" s="23">
        <f>SMALL(C32:AG32,1)</f>
        <v>-1</v>
      </c>
      <c r="AO32" s="32"/>
      <c r="AP32" s="26">
        <f>STDEV(C32:AG32)</f>
        <v>4.83045891539648</v>
      </c>
      <c r="AQ32" s="33"/>
      <c r="AR32" t="s" s="28">
        <f>IF(AH32&gt;=H27,"Bonne journée  ","Mauvaise journée ")</f>
        <v>32</v>
      </c>
      <c r="AS32" s="34"/>
      <c r="AT32" s="23">
        <v>13</v>
      </c>
      <c r="AU32" s="34"/>
      <c r="AV32" s="23">
        <v>-1</v>
      </c>
      <c r="AW32" s="34"/>
      <c r="AX32" s="23">
        <f>ROUND(AT32/(-AV32),2)</f>
        <v>13</v>
      </c>
      <c r="AY32" t="s" s="43">
        <f>IF(AX32&gt;2,"Tu prends pas de risque c'est bien :)","Tu prends des risques !!!!!!!!!")</f>
        <v>30</v>
      </c>
    </row>
    <row r="33" ht="22" customHeight="1">
      <c r="B33" s="35"/>
      <c r="C33" s="46"/>
      <c r="D33" s="46"/>
      <c r="E33" s="46"/>
      <c r="F33" s="46"/>
      <c r="G33" s="46"/>
      <c r="H33" s="46"/>
      <c r="I33" s="46"/>
      <c r="J33" s="46"/>
      <c r="K33" s="46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8"/>
      <c r="AO33" s="48"/>
      <c r="AP33" s="49"/>
      <c r="AQ33" s="49"/>
      <c r="AR33" s="48"/>
      <c r="AS33" s="48"/>
      <c r="AT33" s="48"/>
      <c r="AU33" s="48"/>
      <c r="AV33" s="48"/>
      <c r="AW33" s="48"/>
      <c r="AX33" s="48"/>
      <c r="AY33" s="48"/>
    </row>
    <row r="34" ht="34" customHeight="1">
      <c r="B34" t="s" s="50">
        <v>40</v>
      </c>
      <c r="C34" t="s" s="4">
        <v>41</v>
      </c>
      <c r="D34" t="s" s="4">
        <v>42</v>
      </c>
      <c r="E34" t="s" s="4">
        <v>43</v>
      </c>
      <c r="F34" t="s" s="4">
        <v>44</v>
      </c>
      <c r="G34" t="s" s="4">
        <v>45</v>
      </c>
      <c r="H34" t="s" s="4">
        <v>11</v>
      </c>
      <c r="I34" t="s" s="4">
        <v>46</v>
      </c>
      <c r="J34" t="s" s="4">
        <v>47</v>
      </c>
      <c r="K34" t="s" s="4">
        <v>48</v>
      </c>
      <c r="L34" s="51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3"/>
      <c r="AI34" s="53"/>
      <c r="AJ34" s="53"/>
      <c r="AK34" s="53"/>
      <c r="AL34" s="52"/>
      <c r="AM34" s="52"/>
      <c r="AN34" s="54"/>
      <c r="AO34" s="54"/>
      <c r="AP34" s="55"/>
      <c r="AQ34" s="55"/>
      <c r="AR34" s="54"/>
      <c r="AS34" s="54"/>
      <c r="AT34" s="54"/>
      <c r="AU34" s="54"/>
      <c r="AV34" s="54"/>
      <c r="AW34" s="54"/>
      <c r="AX34" s="54"/>
      <c r="AY34" s="54"/>
    </row>
    <row r="35" ht="34" customHeight="1">
      <c r="B35" t="s" s="3">
        <v>49</v>
      </c>
      <c r="C35" s="11">
        <f>INDEX((B2:AY2,B10:AY11,B18:AY19,B26:AY27),1,34,B35)</f>
        <v>3514</v>
      </c>
      <c r="D35" s="11">
        <f>INDEX((B2:AY2,B10:AY11,B18:AY19,B26:AY27),1,36,B35)</f>
        <v>22</v>
      </c>
      <c r="E35" s="11">
        <f>INDEX((B2:AY2,B10:AY11,B18:AY19,B26:AY27),1,38,B35)</f>
        <v>8000</v>
      </c>
      <c r="F35" s="11">
        <f>INDEX((B2:AY2,B10:AY11,B18:AY19,B26:AY27),1,40,B35)</f>
        <v>-5000</v>
      </c>
      <c r="G35" s="56">
        <f>INDEX((B2:AY2,B10:AY11,B18:AY19,B26:AY27),1,42,B35)</f>
        <v>2056.205015297615</v>
      </c>
      <c r="H35" t="s" s="11">
        <f>INDEX((B2:AS2,B10:AS10,B18:AS18,B26:AS26),1,44,B35)</f>
        <v>50</v>
      </c>
      <c r="I35" s="28">
        <f>INDEX((B2:AY2,B10:AY11,B18:AY19,B26:AY27),1,46,B35)</f>
        <v>8798</v>
      </c>
      <c r="J35" s="28">
        <f>INDEX((B2:AY2,B10:AY11,B18:AY19,B26:AY27),1,48,B35)</f>
        <v>-5284</v>
      </c>
      <c r="K35" s="28">
        <f>INDEX((B2:AY2,B10:AY11,B18:AY19,B26:AY27),1,50,B35)</f>
        <v>1.67</v>
      </c>
      <c r="L35" t="s" s="11">
        <f>IF(K35&gt;2,"Tu prends pas de risque c'est bien :)","Tu prends des risques !!!!!!!!!")</f>
        <v>27</v>
      </c>
      <c r="M35" s="57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4"/>
      <c r="AO35" s="54"/>
      <c r="AP35" s="55"/>
      <c r="AQ35" s="55"/>
      <c r="AR35" s="54"/>
      <c r="AS35" s="54"/>
      <c r="AT35" s="54"/>
      <c r="AU35" s="54"/>
      <c r="AV35" s="54"/>
      <c r="AW35" s="54"/>
      <c r="AX35" s="54"/>
      <c r="AY35" s="54"/>
    </row>
    <row r="36" ht="34" customHeight="1">
      <c r="B36" t="s" s="3">
        <v>51</v>
      </c>
      <c r="C36" s="11">
        <f>INDEX((B2:AI2,B10:AI10,B18:AI18,B26:AI26),1,34,B36)</f>
        <v>2494</v>
      </c>
      <c r="D36" s="28">
        <f>INDEX((B2:AY2,B10:AY11,B18:AY19,B26:AY27),1,36,B36)</f>
        <v>20</v>
      </c>
      <c r="E36" s="28">
        <f>INDEX((B2:AY2,B10:AY11,B18:AY19,B26:AY27),1,38,B36)</f>
        <v>2000</v>
      </c>
      <c r="F36" s="28">
        <f>INDEX((B2:AY2,B10:AY11,B18:AY19,B26:AY27),1,40,B36)</f>
        <v>-280</v>
      </c>
      <c r="G36" s="56">
        <f>INDEX((B2:AY2,B10:AY11,B18:AY19,B26:AY27),1,42,B36)</f>
        <v>460.9738090516412</v>
      </c>
      <c r="H36" t="s" s="11">
        <f>INDEX((B2:AS2,B10:AS10,B18:AS18,B26:AS26),1,44,B36)</f>
        <v>52</v>
      </c>
      <c r="I36" s="28">
        <f>INDEX((B2:AY2,B10:AY11,B18:AY19,B26:AY27),1,46,B35)</f>
        <v>8798</v>
      </c>
      <c r="J36" s="28">
        <f>INDEX((B2:AY2,B10:AY11,B18:AY19,B26:AY27),1,48,B36)</f>
        <v>-284</v>
      </c>
      <c r="K36" s="28">
        <f>INDEX((B2:AY2,B10:AY11,B18:AY19,B26:AY27),1,50,B36)</f>
        <v>9.779999999999999</v>
      </c>
      <c r="L36" t="s" s="11">
        <f>IF(K36&gt;2,"Tu prends pas de risque c'est bien :)","Tu prends des risques !!!!!!!!!")</f>
        <v>30</v>
      </c>
      <c r="M36" s="57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4"/>
      <c r="AO36" s="54"/>
      <c r="AP36" s="55"/>
      <c r="AQ36" s="55"/>
      <c r="AR36" s="54"/>
      <c r="AS36" s="54"/>
      <c r="AT36" s="54"/>
      <c r="AU36" s="54"/>
      <c r="AV36" s="54"/>
      <c r="AW36" s="54"/>
      <c r="AX36" s="54"/>
      <c r="AY36" s="54"/>
    </row>
    <row r="37" ht="34" customHeight="1">
      <c r="B37" t="s" s="3">
        <v>53</v>
      </c>
      <c r="C37" s="11">
        <f>INDEX((B2:AY2,B10:AY10,B18:AY18,B26:AY26),1,34,B37)</f>
        <v>1014</v>
      </c>
      <c r="D37" s="28">
        <f>INDEX((B2:AY2,B10:AY11,B18:AY19,B26:AY27),1,36,B37)</f>
        <v>20</v>
      </c>
      <c r="E37" s="28">
        <f>INDEX((B2:AY2,B10:AY11,B18:AY19,B26:AY27),1,38,B37)</f>
        <v>1000</v>
      </c>
      <c r="F37" s="28">
        <f>INDEX((B2:AY2,B10:AY11,B18:AY19,B26:AY27),1,40,B37)</f>
        <v>-280</v>
      </c>
      <c r="G37" s="56">
        <f>INDEX((B2:AY2,B10:AY11,B18:AY19,B26:AY27),1,42,B37)</f>
        <v>234.7935487323188</v>
      </c>
      <c r="H37" t="s" s="11">
        <f>INDEX((B2:AS2,B10:AS10,B18:AS18,B26:AS26),1,44,B37)</f>
        <v>52</v>
      </c>
      <c r="I37" s="28">
        <f>INDEX((B2:AY2,B10:AY11,B18:AY19,B26:AY27),1,46,B35)</f>
        <v>8798</v>
      </c>
      <c r="J37" s="28">
        <f>INDEX((B2:AY2,B10:AY11,B18:AY19,B26:AY27),1,48,B37)</f>
        <v>-284</v>
      </c>
      <c r="K37" s="28">
        <f>INDEX((B2:AY2,B10:AY11,B18:AY19,B26:AY27),1,50,B37)</f>
        <v>4.57</v>
      </c>
      <c r="L37" t="s" s="11">
        <f>IF(K37&gt;2,"Tu prends pas de risque c'est bien :)","Tu prends des risques !!!!!!!!!")</f>
        <v>30</v>
      </c>
      <c r="M37" s="57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4"/>
      <c r="AO37" s="54"/>
      <c r="AP37" s="55"/>
      <c r="AQ37" s="55"/>
      <c r="AR37" s="54"/>
      <c r="AS37" s="54"/>
      <c r="AT37" s="54"/>
      <c r="AU37" s="54"/>
      <c r="AV37" s="54"/>
      <c r="AW37" s="54"/>
      <c r="AX37" s="54"/>
      <c r="AY37" s="54"/>
    </row>
    <row r="38" ht="34" customHeight="1">
      <c r="B38" t="s" s="3">
        <v>54</v>
      </c>
      <c r="C38" s="11">
        <f>INDEX((B2:AY2,B10:AY10,B18:AY18,B26:AY26),1,34,B38)</f>
        <v>5220</v>
      </c>
      <c r="D38" s="28">
        <f>INDEX((B2:AY2,B10:AY11,B18:AY19,B26:AY27),1,36,B38)</f>
        <v>25</v>
      </c>
      <c r="E38" s="28">
        <f>INDEX((B2:AY2,B10:AY11,B18:AY19,B26:AY27),1,38,B38)</f>
        <v>5000</v>
      </c>
      <c r="F38" s="28">
        <f>INDEX((B2:AY2,B10:AY11,B18:AY19,B26:AY27),1,40,B38)</f>
        <v>-800</v>
      </c>
      <c r="G38" s="56">
        <f>INDEX((B2:AY2,B10:AY11,B18:AY19,B26:AY27),1,42,B38)</f>
        <v>1023.656151579556</v>
      </c>
      <c r="H38" t="s" s="11">
        <f>INDEX((B2:AS2,B10:AS10,B18:AS18,B26:AS26),1,44,B38)</f>
        <v>50</v>
      </c>
      <c r="I38" s="28">
        <f>INDEX((B2:AY2,B10:AY11,B18:AY19,B26:AY27),1,46,B35)</f>
        <v>8798</v>
      </c>
      <c r="J38" s="28">
        <f>INDEX((B2:AY2,B10:AY11,B18:AY19,B26:AY27),1,48,B38)</f>
        <v>-1084</v>
      </c>
      <c r="K38" s="28">
        <f>INDEX((B2:AY2,B10:AY11,B18:AY19,B26:AY27),1,50,B38)</f>
        <v>5.82</v>
      </c>
      <c r="L38" t="s" s="11">
        <f>IF(K38&gt;2,"Tu prends pas de risque c'est bien :)","Tu prends des risques !!!!!!!!!")</f>
        <v>30</v>
      </c>
      <c r="M38" s="57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4"/>
      <c r="AO38" s="54"/>
      <c r="AP38" s="55"/>
      <c r="AQ38" s="55"/>
      <c r="AR38" s="54"/>
      <c r="AS38" s="54"/>
      <c r="AT38" s="54"/>
      <c r="AU38" s="54"/>
      <c r="AV38" s="54"/>
      <c r="AW38" s="54"/>
      <c r="AX38" s="54"/>
      <c r="AY38" s="54"/>
    </row>
    <row r="39" ht="34" customHeight="1">
      <c r="B39" t="s" s="4">
        <v>55</v>
      </c>
      <c r="C39" s="9">
        <f>C38+C37+C36+C35</f>
        <v>12242</v>
      </c>
      <c r="D39" s="20">
        <f>D38+D37+D36+D35</f>
        <v>87</v>
      </c>
      <c r="E39" s="20">
        <f>LARGE(E35:E38,1)</f>
        <v>8000</v>
      </c>
      <c r="F39" s="20">
        <f>SMALL(F35:F38,1)</f>
        <v>-5000</v>
      </c>
      <c r="G39" s="58">
        <f>STDEV(C4:AG8,C12:AG16,C20:AG24,C28:AG32)</f>
        <v>1177.859626690344</v>
      </c>
      <c r="H39" t="s" s="11">
        <f>IF(C39&gt;=C40,"Bon Mois","Mauvais Mois")</f>
        <v>56</v>
      </c>
      <c r="I39" s="20">
        <f>I38+I37+I36+I35</f>
        <v>35192</v>
      </c>
      <c r="J39" s="20">
        <f>J38+J37+J36+J35</f>
        <v>-6936</v>
      </c>
      <c r="K39" s="20">
        <f>ROUND(I39/-(J39),2)</f>
        <v>5.07</v>
      </c>
      <c r="L39" t="s" s="9">
        <f>IF(K39&gt;2,"Tu prends pas de risque c'est bien :)","Tu prends des risques !!!!!!!!!")</f>
        <v>30</v>
      </c>
      <c r="M39" s="57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4"/>
      <c r="AO39" s="54"/>
      <c r="AP39" s="55"/>
      <c r="AQ39" s="55"/>
      <c r="AR39" s="54"/>
      <c r="AS39" s="54"/>
      <c r="AT39" s="54"/>
      <c r="AU39" s="54"/>
      <c r="AV39" s="54"/>
      <c r="AW39" s="54"/>
      <c r="AX39" s="54"/>
      <c r="AY39" s="54"/>
    </row>
    <row r="40" ht="22" customHeight="1">
      <c r="B40" t="s" s="4">
        <v>57</v>
      </c>
      <c r="C40" s="3">
        <v>10000</v>
      </c>
      <c r="D40" s="59"/>
      <c r="E40" s="47"/>
      <c r="F40" s="47"/>
      <c r="G40" s="47"/>
      <c r="H40" s="47"/>
      <c r="I40" s="47"/>
      <c r="J40" s="47"/>
      <c r="K40" s="60"/>
      <c r="L40" s="47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4"/>
      <c r="AO40" s="54"/>
      <c r="AP40" s="55"/>
      <c r="AQ40" s="55"/>
      <c r="AR40" s="54"/>
      <c r="AS40" s="54"/>
      <c r="AT40" s="54"/>
      <c r="AU40" s="54"/>
      <c r="AV40" s="54"/>
      <c r="AW40" s="54"/>
      <c r="AX40" s="54"/>
      <c r="AY40" s="54"/>
    </row>
  </sheetData>
  <pageMargins left="0.75" right="0.75" top="1" bottom="1" header="0.5" footer="0.5"/>
  <pageSetup firstPageNumber="1" fitToHeight="1" fitToWidth="1" scale="100" useFirstPageNumber="0" orientation="portrait" pageOrder="downThenOver"/>
  <headerFooter>
    <oddFooter>&amp;L&amp;"Helvetica,Regular"&amp;12&amp;K000000	&amp;P</oddFooter>
  </headerFooter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dimension ref="B2:AY40"/>
  <sheetViews>
    <sheetView workbookViewId="0" showGridLines="0" defaultGridColor="1">
      <pane topLeftCell="C3" xSplit="2" ySplit="2" activePane="bottomRight" state="frozenSplit"/>
    </sheetView>
  </sheetViews>
  <sheetFormatPr defaultColWidth="12.25" defaultRowHeight="18" customHeight="1" outlineLevelRow="0" outlineLevelCol="0"/>
  <cols>
    <col min="1" max="1" width="0.25" style="66" customWidth="1"/>
    <col min="2" max="2" width="12.25" style="66" customWidth="1"/>
    <col min="3" max="3" width="12.25" style="66" customWidth="1"/>
    <col min="4" max="4" width="12.25" style="66" customWidth="1"/>
    <col min="5" max="5" width="12.25" style="66" customWidth="1"/>
    <col min="6" max="6" width="12.25" style="66" customWidth="1"/>
    <col min="7" max="7" width="12.25" style="66" customWidth="1"/>
    <col min="8" max="8" width="12.25" style="66" customWidth="1"/>
    <col min="9" max="9" width="12.25" style="66" customWidth="1"/>
    <col min="10" max="10" width="12.25" style="66" customWidth="1"/>
    <col min="11" max="11" width="12.25" style="66" customWidth="1"/>
    <col min="12" max="12" width="12.25" style="66" customWidth="1"/>
    <col min="13" max="13" width="12.25" style="66" customWidth="1"/>
    <col min="14" max="14" width="12.25" style="66" customWidth="1"/>
    <col min="15" max="15" width="12.25" style="66" customWidth="1"/>
    <col min="16" max="16" width="12.25" style="66" customWidth="1"/>
    <col min="17" max="17" width="12.25" style="66" customWidth="1"/>
    <col min="18" max="18" width="12.25" style="66" customWidth="1"/>
    <col min="19" max="19" width="12.25" style="66" customWidth="1"/>
    <col min="20" max="20" width="12.25" style="66" customWidth="1"/>
    <col min="21" max="21" width="12.25" style="66" customWidth="1"/>
    <col min="22" max="22" width="12.25" style="66" customWidth="1"/>
    <col min="23" max="23" width="12.25" style="66" customWidth="1"/>
    <col min="24" max="24" width="12.25" style="66" customWidth="1"/>
    <col min="25" max="25" width="12.25" style="66" customWidth="1"/>
    <col min="26" max="26" width="12.25" style="66" customWidth="1"/>
    <col min="27" max="27" width="12.25" style="66" customWidth="1"/>
    <col min="28" max="28" width="12.25" style="66" customWidth="1"/>
    <col min="29" max="29" width="12.25" style="66" customWidth="1"/>
    <col min="30" max="30" width="12.25" style="66" customWidth="1"/>
    <col min="31" max="31" width="12.25" style="66" customWidth="1"/>
    <col min="32" max="32" width="12.25" style="66" customWidth="1"/>
    <col min="33" max="33" width="12.25" style="66" customWidth="1"/>
    <col min="34" max="34" width="12.25" style="66" customWidth="1"/>
    <col min="35" max="35" width="12.25" style="66" customWidth="1"/>
    <col min="36" max="36" width="12.25" style="66" customWidth="1"/>
    <col min="37" max="37" width="12.25" style="66" customWidth="1"/>
    <col min="38" max="38" width="12.25" style="66" customWidth="1"/>
    <col min="39" max="39" width="12.25" style="66" customWidth="1"/>
    <col min="40" max="40" width="12.25" style="66" customWidth="1"/>
    <col min="41" max="41" width="12.25" style="66" customWidth="1"/>
    <col min="42" max="42" width="12.25" style="66" customWidth="1"/>
    <col min="43" max="43" width="12.25" style="66" customWidth="1"/>
    <col min="44" max="44" width="12.25" style="66" customWidth="1"/>
    <col min="45" max="45" width="12.25" style="66" customWidth="1"/>
    <col min="46" max="46" width="12.25" style="66" customWidth="1"/>
    <col min="47" max="47" width="12.25" style="66" customWidth="1"/>
    <col min="48" max="48" width="12.25" style="66" customWidth="1"/>
    <col min="49" max="49" width="12.25" style="66" customWidth="1"/>
    <col min="50" max="50" width="12.25" style="66" customWidth="1"/>
    <col min="51" max="51" width="12.25" style="66" customWidth="1"/>
    <col min="52" max="256" width="12.25" style="66" customWidth="1"/>
  </cols>
  <sheetData>
    <row r="1" ht="2" customHeight="1"/>
    <row r="2" ht="34" customHeight="1">
      <c r="B2" t="s" s="2">
        <v>0</v>
      </c>
      <c r="C2" s="3">
        <v>3000</v>
      </c>
      <c r="D2" t="s" s="4">
        <v>1</v>
      </c>
      <c r="E2" t="s" s="4">
        <v>2</v>
      </c>
      <c r="F2" t="s" s="4">
        <v>3</v>
      </c>
      <c r="G2" t="s" s="4">
        <v>4</v>
      </c>
      <c r="H2" t="s" s="4">
        <v>5</v>
      </c>
      <c r="I2" s="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7"/>
      <c r="AH2" t="s" s="4">
        <v>6</v>
      </c>
      <c r="AI2" s="8">
        <f>SUM(AH4:AH8)</f>
        <v>3514</v>
      </c>
      <c r="AJ2" t="s" s="2">
        <v>7</v>
      </c>
      <c r="AK2" s="8">
        <f>SUM(AJ4:AJ8)</f>
        <v>22</v>
      </c>
      <c r="AL2" t="s" s="4">
        <v>8</v>
      </c>
      <c r="AM2" s="8">
        <f>LARGE(AL4:AL8,1)</f>
        <v>8000</v>
      </c>
      <c r="AN2" t="s" s="4">
        <v>9</v>
      </c>
      <c r="AO2" s="9">
        <f>SMALL(AN4:AN8,1)</f>
        <v>-5000</v>
      </c>
      <c r="AP2" t="s" s="4">
        <v>10</v>
      </c>
      <c r="AQ2" s="10">
        <f>STDEV(C4:AG8)</f>
        <v>2056.205015297615</v>
      </c>
      <c r="AR2" t="s" s="4">
        <v>11</v>
      </c>
      <c r="AS2" t="s" s="11">
        <f>IF(AI2&gt;=C2,"Bonne semaine","Mauvaise semaine")</f>
        <v>12</v>
      </c>
      <c r="AT2" t="s" s="4">
        <v>13</v>
      </c>
      <c r="AU2" s="8">
        <f>SUMIF(C4:AG8,"&gt;0")</f>
        <v>8798</v>
      </c>
      <c r="AV2" t="s" s="4">
        <v>14</v>
      </c>
      <c r="AW2" s="12">
        <v>-5284</v>
      </c>
      <c r="AX2" t="s" s="4">
        <v>15</v>
      </c>
      <c r="AY2" s="9">
        <f>ROUND(AU2/(-AW2),2)</f>
        <v>1.67</v>
      </c>
    </row>
    <row r="3" ht="46" customHeight="1">
      <c r="B3" t="s" s="13">
        <v>16</v>
      </c>
      <c r="C3" t="s" s="4">
        <v>17</v>
      </c>
      <c r="D3" s="3">
        <v>200</v>
      </c>
      <c r="E3" s="3">
        <v>200</v>
      </c>
      <c r="F3" s="3"/>
      <c r="G3" s="3"/>
      <c r="H3" s="3">
        <v>500</v>
      </c>
      <c r="I3" s="14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6"/>
      <c r="AH3" t="s" s="2">
        <v>18</v>
      </c>
      <c r="AI3" s="17"/>
      <c r="AJ3" t="s" s="2">
        <v>19</v>
      </c>
      <c r="AK3" s="17"/>
      <c r="AL3" t="s" s="2">
        <v>20</v>
      </c>
      <c r="AM3" s="17"/>
      <c r="AN3" t="s" s="2">
        <v>21</v>
      </c>
      <c r="AO3" s="17"/>
      <c r="AP3" t="s" s="2">
        <v>22</v>
      </c>
      <c r="AQ3" s="18"/>
      <c r="AR3" t="s" s="2">
        <v>23</v>
      </c>
      <c r="AS3" s="17"/>
      <c r="AT3" t="s" s="4">
        <v>24</v>
      </c>
      <c r="AU3" s="19"/>
      <c r="AV3" t="s" s="4">
        <v>25</v>
      </c>
      <c r="AW3" s="17"/>
      <c r="AX3" t="s" s="4">
        <v>26</v>
      </c>
      <c r="AY3" t="s" s="20">
        <f>IF(AY2&gt;2,"Tu prends pas de risque c'est bien :)","Tu prends des risques !!!!!!!!!")</f>
        <v>27</v>
      </c>
    </row>
    <row r="4" ht="34" customHeight="1">
      <c r="B4" t="s" s="21">
        <v>28</v>
      </c>
      <c r="C4" s="22">
        <v>1</v>
      </c>
      <c r="D4" s="22">
        <v>10</v>
      </c>
      <c r="E4" s="22">
        <v>4</v>
      </c>
      <c r="F4" s="22">
        <v>100</v>
      </c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>
        <v>500</v>
      </c>
      <c r="AB4" s="22"/>
      <c r="AC4" s="22">
        <v>8000</v>
      </c>
      <c r="AD4" s="22"/>
      <c r="AE4" s="22">
        <v>85</v>
      </c>
      <c r="AF4" s="22">
        <v>50</v>
      </c>
      <c r="AG4" s="22">
        <v>-280</v>
      </c>
      <c r="AH4" s="23">
        <f>SUM(C4:AG4)</f>
        <v>8470</v>
      </c>
      <c r="AI4" s="24"/>
      <c r="AJ4" s="23">
        <f>COUNT(D4:AH4)</f>
        <v>9</v>
      </c>
      <c r="AK4" s="24"/>
      <c r="AL4" s="23">
        <f>LARGE(C4:AG4,1)</f>
        <v>8000</v>
      </c>
      <c r="AM4" s="24"/>
      <c r="AN4" s="23">
        <f>SMALL(C4:AG4,1)</f>
        <v>-280</v>
      </c>
      <c r="AO4" s="25"/>
      <c r="AP4" s="26">
        <f>STDEV(C4:AG4)</f>
        <v>2654.642887680207</v>
      </c>
      <c r="AQ4" s="27"/>
      <c r="AR4" t="s" s="28">
        <f>IF(AH4&gt;=D3,"Bonne journée  ","Mauvaise journée ")</f>
        <v>29</v>
      </c>
      <c r="AS4" s="25"/>
      <c r="AT4" s="23">
        <v>8750</v>
      </c>
      <c r="AU4" s="25"/>
      <c r="AV4" s="23">
        <v>-280</v>
      </c>
      <c r="AW4" s="25"/>
      <c r="AX4" s="23">
        <f>ROUND(AT4/(-AV4),2)</f>
        <v>31.25</v>
      </c>
      <c r="AY4" t="s" s="11">
        <f>IF(AX4&gt;2,"Tu prends pas de risque c'est bien :)","Tu prends des risques !!!!!!!!!")</f>
        <v>30</v>
      </c>
    </row>
    <row r="5" ht="34" customHeight="1">
      <c r="B5" t="s" s="21">
        <v>31</v>
      </c>
      <c r="C5" s="22">
        <v>20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>
        <v>2</v>
      </c>
      <c r="Y5" s="22"/>
      <c r="Z5" s="22"/>
      <c r="AA5" s="22"/>
      <c r="AB5" s="22"/>
      <c r="AC5" s="22"/>
      <c r="AD5" s="22"/>
      <c r="AE5" s="22"/>
      <c r="AF5" s="22">
        <v>-1</v>
      </c>
      <c r="AG5" s="22"/>
      <c r="AH5" s="23">
        <f>SUM(C5:AG5)</f>
        <v>21</v>
      </c>
      <c r="AI5" s="29"/>
      <c r="AJ5" s="23">
        <f>COUNT(C5:AG5)</f>
        <v>3</v>
      </c>
      <c r="AK5" s="29"/>
      <c r="AL5" s="23">
        <f>LARGE(C5:AG5,1)</f>
        <v>20</v>
      </c>
      <c r="AM5" s="29"/>
      <c r="AN5" s="23">
        <f>SMALL(C5:AG5,1)</f>
        <v>-1</v>
      </c>
      <c r="AO5" s="24"/>
      <c r="AP5" s="26">
        <f>STDEV(C5:AG5)</f>
        <v>11.35781669160055</v>
      </c>
      <c r="AQ5" s="27"/>
      <c r="AR5" t="s" s="28">
        <f>IF(AH5&gt;=E3,"Bonne journée  ","Mauvaise journée ")</f>
        <v>32</v>
      </c>
      <c r="AS5" s="30"/>
      <c r="AT5" s="23">
        <v>22</v>
      </c>
      <c r="AU5" s="30"/>
      <c r="AV5" s="23">
        <v>-1</v>
      </c>
      <c r="AW5" s="30"/>
      <c r="AX5" s="23">
        <f>ROUND(AT5/(-AV5),2)</f>
        <v>22</v>
      </c>
      <c r="AY5" t="s" s="11">
        <f>IF(AX5&gt;2,"Tu prends pas de risque c'est bien :)","Tu prends des risques !!!!!!!!!")</f>
        <v>30</v>
      </c>
    </row>
    <row r="6" ht="34" customHeight="1">
      <c r="B6" t="s" s="21">
        <v>33</v>
      </c>
      <c r="C6" s="22">
        <v>-1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>
        <v>1</v>
      </c>
      <c r="AD6" s="22">
        <v>8</v>
      </c>
      <c r="AE6" s="22"/>
      <c r="AF6" s="22"/>
      <c r="AG6" s="22"/>
      <c r="AH6" s="23">
        <f>SUM(C6:AG6)</f>
        <v>8</v>
      </c>
      <c r="AI6" s="29"/>
      <c r="AJ6" s="23">
        <f>COUNT(C6:AG6)</f>
        <v>3</v>
      </c>
      <c r="AK6" s="29"/>
      <c r="AL6" s="23">
        <f>LARGE(C6:AG6,1)</f>
        <v>8</v>
      </c>
      <c r="AM6" s="29"/>
      <c r="AN6" s="23">
        <f>SMALL(C6:AG6,1)</f>
        <v>-1</v>
      </c>
      <c r="AO6" s="24"/>
      <c r="AP6" s="26">
        <f>STDEV(C6:AG6)</f>
        <v>4.725815626252609</v>
      </c>
      <c r="AQ6" s="27"/>
      <c r="AR6" t="s" s="28">
        <f>IF(AH6&gt;=F3,"Bonne journée  ","Mauvaise journée ")</f>
        <v>29</v>
      </c>
      <c r="AS6" s="30"/>
      <c r="AT6" s="23">
        <v>9</v>
      </c>
      <c r="AU6" s="30"/>
      <c r="AV6" s="23">
        <v>-1</v>
      </c>
      <c r="AW6" s="30"/>
      <c r="AX6" s="23">
        <f>ROUND(AT6/(-AV6),2)</f>
        <v>9</v>
      </c>
      <c r="AY6" t="s" s="11">
        <f>IF(AX6&gt;2,"Tu prends pas de risque c'est bien :)","Tu prends des risques !!!!!!!!!")</f>
        <v>30</v>
      </c>
    </row>
    <row r="7" ht="34" customHeight="1">
      <c r="B7" t="s" s="21">
        <v>34</v>
      </c>
      <c r="C7" s="22">
        <v>-1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>
        <v>-5000</v>
      </c>
      <c r="AB7" s="22"/>
      <c r="AC7" s="22">
        <v>1</v>
      </c>
      <c r="AD7" s="22">
        <v>5</v>
      </c>
      <c r="AE7" s="22"/>
      <c r="AF7" s="22"/>
      <c r="AG7" s="22"/>
      <c r="AH7" s="23">
        <f>SUM(C7:AG7)</f>
        <v>-4995</v>
      </c>
      <c r="AI7" s="29"/>
      <c r="AJ7" s="23">
        <f>COUNT(C7:AG7)</f>
        <v>4</v>
      </c>
      <c r="AK7" s="29"/>
      <c r="AL7" s="23">
        <f>LARGE(C7:AG7,1)</f>
        <v>5</v>
      </c>
      <c r="AM7" s="29"/>
      <c r="AN7" s="23">
        <f>SMALL(C7:AG7,1)</f>
        <v>-5000</v>
      </c>
      <c r="AO7" s="24"/>
      <c r="AP7" s="26">
        <f>STDEV(C7:AG7)</f>
        <v>2500.834577362792</v>
      </c>
      <c r="AQ7" s="27"/>
      <c r="AR7" t="s" s="28">
        <f>IF(AH7&gt;=G3,"Bonne journée  ","Mauvaise journée ")</f>
        <v>32</v>
      </c>
      <c r="AS7" s="30"/>
      <c r="AT7" s="23">
        <v>6</v>
      </c>
      <c r="AU7" s="30"/>
      <c r="AV7" s="23">
        <v>-5001</v>
      </c>
      <c r="AW7" s="30"/>
      <c r="AX7" s="23">
        <f>ROUND(AT7/(-AV7),2)</f>
        <v>0</v>
      </c>
      <c r="AY7" t="s" s="11">
        <f>IF(AX7&gt;2,"Tu prends pas de risque c'est bien :)","Tu prends des risques !!!!!!!!!")</f>
        <v>27</v>
      </c>
    </row>
    <row r="8" ht="34" customHeight="1">
      <c r="B8" t="s" s="21">
        <v>35</v>
      </c>
      <c r="C8" s="22">
        <v>-1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>
        <v>1</v>
      </c>
      <c r="AD8" s="22">
        <v>10</v>
      </c>
      <c r="AE8" s="22"/>
      <c r="AF8" s="22"/>
      <c r="AG8" s="22"/>
      <c r="AH8" s="23">
        <f>SUM(C8:AG8)</f>
        <v>10</v>
      </c>
      <c r="AI8" s="31"/>
      <c r="AJ8" s="23">
        <f>COUNT(C8:AG8)</f>
        <v>3</v>
      </c>
      <c r="AK8" s="31"/>
      <c r="AL8" s="23">
        <f>LARGE(C8:AG8,1)</f>
        <v>10</v>
      </c>
      <c r="AM8" s="31"/>
      <c r="AN8" s="23">
        <f>SMALL(C8:AG8,1)</f>
        <v>-1</v>
      </c>
      <c r="AO8" s="32"/>
      <c r="AP8" s="26">
        <f>STDEV(C8:AG8)</f>
        <v>5.859465277082315</v>
      </c>
      <c r="AQ8" s="33"/>
      <c r="AR8" t="s" s="28">
        <f>IF(AH8&gt;=H3,"Bonne journée  ","Mauvaise journée ")</f>
        <v>32</v>
      </c>
      <c r="AS8" s="34"/>
      <c r="AT8" s="23">
        <v>11</v>
      </c>
      <c r="AU8" s="34"/>
      <c r="AV8" s="23">
        <v>-1</v>
      </c>
      <c r="AW8" s="34"/>
      <c r="AX8" s="23">
        <f>ROUND(AT8/(-AV8),2)</f>
        <v>11</v>
      </c>
      <c r="AY8" t="s" s="11">
        <f>IF(AX8&gt;2,"Tu prends pas de risque c'est bien :)","Tu prends des risques !!!!!!!!!")</f>
        <v>30</v>
      </c>
    </row>
    <row r="9" ht="22" customHeight="1">
      <c r="B9" s="35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7"/>
      <c r="AQ9" s="38"/>
      <c r="AR9" s="39"/>
      <c r="AS9" s="39"/>
      <c r="AT9" s="39"/>
      <c r="AU9" s="39"/>
      <c r="AV9" s="39"/>
      <c r="AW9" s="39"/>
      <c r="AX9" s="39"/>
      <c r="AY9" s="39"/>
    </row>
    <row r="10" ht="34" customHeight="1">
      <c r="B10" t="s" s="2">
        <v>0</v>
      </c>
      <c r="C10" s="3">
        <v>3000</v>
      </c>
      <c r="D10" t="s" s="4">
        <v>1</v>
      </c>
      <c r="E10" t="s" s="4">
        <v>2</v>
      </c>
      <c r="F10" t="s" s="4">
        <v>3</v>
      </c>
      <c r="G10" t="s" s="4">
        <v>4</v>
      </c>
      <c r="H10" t="s" s="4">
        <v>5</v>
      </c>
      <c r="I10" s="5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7"/>
      <c r="AH10" t="s" s="4">
        <v>6</v>
      </c>
      <c r="AI10" s="8">
        <f>SUM(AH12:AH16)</f>
        <v>2494</v>
      </c>
      <c r="AJ10" t="s" s="2">
        <v>7</v>
      </c>
      <c r="AK10" s="8">
        <f>SUM(AJ12:AJ16)</f>
        <v>20</v>
      </c>
      <c r="AL10" t="s" s="4">
        <v>8</v>
      </c>
      <c r="AM10" s="8">
        <f>LARGE(AL12:AL16,1)</f>
        <v>2000</v>
      </c>
      <c r="AN10" t="s" s="4">
        <v>9</v>
      </c>
      <c r="AO10" s="9">
        <f>SMALL(AN12:AN16,1)</f>
        <v>-280</v>
      </c>
      <c r="AP10" t="s" s="4">
        <v>10</v>
      </c>
      <c r="AQ10" s="40">
        <f>STDEV(C12:AG16)</f>
        <v>460.9738090516412</v>
      </c>
      <c r="AR10" t="s" s="4">
        <v>11</v>
      </c>
      <c r="AS10" t="s" s="11">
        <f>IF(AI10&gt;=C10,"Bonne semaine","Mauvaise semaine")</f>
        <v>36</v>
      </c>
      <c r="AT10" t="s" s="4">
        <v>13</v>
      </c>
      <c r="AU10" s="8">
        <f>SUMIF(C12:AG16,"&gt;0")</f>
        <v>2778</v>
      </c>
      <c r="AV10" t="s" s="4">
        <v>14</v>
      </c>
      <c r="AW10" s="12">
        <v>-284</v>
      </c>
      <c r="AX10" t="s" s="4">
        <v>15</v>
      </c>
      <c r="AY10" s="9">
        <f>ROUND(AU10/(-AW10),2)</f>
        <v>9.779999999999999</v>
      </c>
    </row>
    <row r="11" ht="46" customHeight="1">
      <c r="B11" t="s" s="13">
        <v>37</v>
      </c>
      <c r="C11" t="s" s="4">
        <v>17</v>
      </c>
      <c r="D11" s="3">
        <v>200</v>
      </c>
      <c r="E11" s="3">
        <v>200</v>
      </c>
      <c r="F11" s="3"/>
      <c r="G11" s="3"/>
      <c r="H11" s="3">
        <v>500</v>
      </c>
      <c r="I11" s="14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6"/>
      <c r="AH11" t="s" s="2">
        <v>18</v>
      </c>
      <c r="AI11" s="17"/>
      <c r="AJ11" t="s" s="2">
        <v>19</v>
      </c>
      <c r="AK11" s="17"/>
      <c r="AL11" t="s" s="2">
        <v>20</v>
      </c>
      <c r="AM11" s="17"/>
      <c r="AN11" t="s" s="2">
        <v>21</v>
      </c>
      <c r="AO11" s="17"/>
      <c r="AP11" t="s" s="2">
        <v>22</v>
      </c>
      <c r="AQ11" s="18"/>
      <c r="AR11" t="s" s="2">
        <v>23</v>
      </c>
      <c r="AS11" s="17"/>
      <c r="AT11" t="s" s="4">
        <v>24</v>
      </c>
      <c r="AU11" s="19"/>
      <c r="AV11" t="s" s="4">
        <v>25</v>
      </c>
      <c r="AW11" s="17"/>
      <c r="AX11" t="s" s="4">
        <v>26</v>
      </c>
      <c r="AY11" t="s" s="9">
        <f>IF(AY10&gt;2,"Tu prends pas de risque c'est bien :)","Tu prends des risques !!!!!!!!!")</f>
        <v>30</v>
      </c>
    </row>
    <row r="12" ht="34" customHeight="1">
      <c r="B12" t="s" s="21">
        <v>28</v>
      </c>
      <c r="C12" s="22">
        <v>1</v>
      </c>
      <c r="D12" s="22">
        <v>10</v>
      </c>
      <c r="E12" s="22">
        <v>4</v>
      </c>
      <c r="F12" s="22">
        <v>100</v>
      </c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>
        <v>500</v>
      </c>
      <c r="AB12" s="22"/>
      <c r="AC12" s="22"/>
      <c r="AD12" s="22"/>
      <c r="AE12" s="22">
        <v>85</v>
      </c>
      <c r="AF12" s="22">
        <v>50</v>
      </c>
      <c r="AG12" s="22">
        <v>-280</v>
      </c>
      <c r="AH12" s="23">
        <f>SUM(C12:AG12)</f>
        <v>470</v>
      </c>
      <c r="AI12" s="24"/>
      <c r="AJ12" s="23">
        <f>COUNT(D12:AH12)</f>
        <v>8</v>
      </c>
      <c r="AK12" s="24"/>
      <c r="AL12" s="23">
        <f>LARGE(C12:AG12,1)</f>
        <v>500</v>
      </c>
      <c r="AM12" s="24"/>
      <c r="AN12" s="23">
        <f>SMALL(C12:AG12,1)</f>
        <v>-280</v>
      </c>
      <c r="AO12" s="25"/>
      <c r="AP12" s="26">
        <f>STDEV(C12:AG12)</f>
        <v>214.0191913958052</v>
      </c>
      <c r="AQ12" s="27"/>
      <c r="AR12" t="s" s="28">
        <f>IF(AH12&gt;=D11,"Bonne journée  ","Mauvaise journée ")</f>
        <v>29</v>
      </c>
      <c r="AS12" s="25"/>
      <c r="AT12" s="23">
        <v>750</v>
      </c>
      <c r="AU12" s="25"/>
      <c r="AV12" s="23">
        <v>-280</v>
      </c>
      <c r="AW12" s="25"/>
      <c r="AX12" s="23">
        <f>ROUND(AT12/(-AV12),2)</f>
        <v>2.68</v>
      </c>
      <c r="AY12" t="s" s="11">
        <f>IF(AX12&gt;2,"Tu prends pas de risque c'est bien :)","Tu prends des risques !!!!!!!!!")</f>
        <v>30</v>
      </c>
    </row>
    <row r="13" ht="34" customHeight="1">
      <c r="B13" t="s" s="21">
        <v>31</v>
      </c>
      <c r="C13" s="22">
        <v>2000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>
        <v>2</v>
      </c>
      <c r="Y13" s="22"/>
      <c r="Z13" s="22"/>
      <c r="AA13" s="22"/>
      <c r="AB13" s="22"/>
      <c r="AC13" s="22"/>
      <c r="AD13" s="22"/>
      <c r="AE13" s="22"/>
      <c r="AF13" s="22">
        <v>-1</v>
      </c>
      <c r="AG13" s="22"/>
      <c r="AH13" s="23">
        <f>SUM(C13:AG13)</f>
        <v>2001</v>
      </c>
      <c r="AI13" s="29"/>
      <c r="AJ13" s="23">
        <f>COUNT(C13:AG13)</f>
        <v>3</v>
      </c>
      <c r="AK13" s="29"/>
      <c r="AL13" s="23">
        <f>LARGE(C13:AG13,1)</f>
        <v>2000</v>
      </c>
      <c r="AM13" s="29"/>
      <c r="AN13" s="23">
        <f>SMALL(C13:AG13,1)</f>
        <v>-1</v>
      </c>
      <c r="AO13" s="24"/>
      <c r="AP13" s="26">
        <f>STDEV(C13:AG13)</f>
        <v>1154.412837766455</v>
      </c>
      <c r="AQ13" s="27"/>
      <c r="AR13" t="s" s="28">
        <f>IF(AH13&gt;=E11,"Bonne journée  ","Mauvaise journée ")</f>
        <v>29</v>
      </c>
      <c r="AS13" s="30"/>
      <c r="AT13" s="23">
        <v>2002</v>
      </c>
      <c r="AU13" s="30"/>
      <c r="AV13" s="23">
        <v>-1</v>
      </c>
      <c r="AW13" s="30"/>
      <c r="AX13" s="23">
        <f>ROUND(AT13/(-AV13),2)</f>
        <v>2002</v>
      </c>
      <c r="AY13" t="s" s="41">
        <f>IF(AX13&gt;2,"Tu prends pas de risque c'est bien :)","Tu prends des risques !!!!!!!!!")</f>
        <v>30</v>
      </c>
    </row>
    <row r="14" ht="34" customHeight="1">
      <c r="B14" t="s" s="21">
        <v>33</v>
      </c>
      <c r="C14" s="22">
        <v>-1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>
        <v>1</v>
      </c>
      <c r="AD14" s="22">
        <v>8</v>
      </c>
      <c r="AE14" s="22"/>
      <c r="AF14" s="22"/>
      <c r="AG14" s="22"/>
      <c r="AH14" s="23">
        <f>SUM(C14:AG14)</f>
        <v>8</v>
      </c>
      <c r="AI14" s="29"/>
      <c r="AJ14" s="23">
        <f>COUNT(C14:AG14)</f>
        <v>3</v>
      </c>
      <c r="AK14" s="29"/>
      <c r="AL14" s="23">
        <f>LARGE(C14:AG14,1)</f>
        <v>8</v>
      </c>
      <c r="AM14" s="29"/>
      <c r="AN14" s="23">
        <f>SMALL(C14:AG14,1)</f>
        <v>-1</v>
      </c>
      <c r="AO14" s="24"/>
      <c r="AP14" s="26">
        <f>STDEV(C14:AG14)</f>
        <v>4.725815626252609</v>
      </c>
      <c r="AQ14" s="27"/>
      <c r="AR14" t="s" s="28">
        <f>IF(AH14&gt;=F11,"Bonne journée  ","Mauvaise journée ")</f>
        <v>29</v>
      </c>
      <c r="AS14" s="30"/>
      <c r="AT14" s="23">
        <v>9</v>
      </c>
      <c r="AU14" s="30"/>
      <c r="AV14" s="23">
        <v>-1</v>
      </c>
      <c r="AW14" s="30"/>
      <c r="AX14" s="23">
        <f>ROUND(AT14/(-AV14),2)</f>
        <v>9</v>
      </c>
      <c r="AY14" t="s" s="42">
        <f>IF(AX14&gt;2,"Tu prends pas de risque c'est bien :)","Tu prends des risques !!!!!!!!!")</f>
        <v>30</v>
      </c>
    </row>
    <row r="15" ht="34" customHeight="1">
      <c r="B15" t="s" s="21">
        <v>34</v>
      </c>
      <c r="C15" s="22">
        <v>-1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>
        <v>1</v>
      </c>
      <c r="AD15" s="22">
        <v>5</v>
      </c>
      <c r="AE15" s="22"/>
      <c r="AF15" s="22"/>
      <c r="AG15" s="22"/>
      <c r="AH15" s="23">
        <f>SUM(C15:AG15)</f>
        <v>5</v>
      </c>
      <c r="AI15" s="29"/>
      <c r="AJ15" s="23">
        <f>COUNT(C15:AG15)</f>
        <v>3</v>
      </c>
      <c r="AK15" s="29"/>
      <c r="AL15" s="23">
        <f>LARGE(C15:AG15,1)</f>
        <v>5</v>
      </c>
      <c r="AM15" s="29"/>
      <c r="AN15" s="23">
        <f>SMALL(C15:AG15,1)</f>
        <v>-1</v>
      </c>
      <c r="AO15" s="24"/>
      <c r="AP15" s="26">
        <f>STDEV(C15:AG15)</f>
        <v>3.055050463303893</v>
      </c>
      <c r="AQ15" s="27"/>
      <c r="AR15" t="s" s="28">
        <f>IF(AH15&gt;=G11,"Bonne journée  ","Mauvaise journée ")</f>
        <v>29</v>
      </c>
      <c r="AS15" s="30"/>
      <c r="AT15" s="23">
        <v>6</v>
      </c>
      <c r="AU15" s="30"/>
      <c r="AV15" s="23">
        <v>-1</v>
      </c>
      <c r="AW15" s="30"/>
      <c r="AX15" s="23">
        <f>ROUND(AT15/(-AV15),2)</f>
        <v>6</v>
      </c>
      <c r="AY15" t="s" s="42">
        <f>IF(AX15&gt;2,"Tu prends pas de risque c'est bien :)","Tu prends des risques !!!!!!!!!")</f>
        <v>30</v>
      </c>
    </row>
    <row r="16" ht="34" customHeight="1">
      <c r="B16" t="s" s="21">
        <v>35</v>
      </c>
      <c r="C16" s="22">
        <v>-1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>
        <v>1</v>
      </c>
      <c r="AD16" s="22">
        <v>10</v>
      </c>
      <c r="AE16" s="22"/>
      <c r="AF16" s="22"/>
      <c r="AG16" s="22"/>
      <c r="AH16" s="23">
        <f>SUM(C16:AG16)</f>
        <v>10</v>
      </c>
      <c r="AI16" s="31"/>
      <c r="AJ16" s="23">
        <f>COUNT(C16:AG16)</f>
        <v>3</v>
      </c>
      <c r="AK16" s="31"/>
      <c r="AL16" s="23">
        <f>LARGE(C16:AG16,1)</f>
        <v>10</v>
      </c>
      <c r="AM16" s="31"/>
      <c r="AN16" s="23">
        <f>SMALL(C16:AG16,1)</f>
        <v>-1</v>
      </c>
      <c r="AO16" s="32"/>
      <c r="AP16" s="26">
        <f>STDEV(C16:AG16)</f>
        <v>5.859465277082315</v>
      </c>
      <c r="AQ16" s="33"/>
      <c r="AR16" t="s" s="28">
        <f>IF(AH16&gt;=H11,"Bonne journée  ","Mauvaise journée ")</f>
        <v>32</v>
      </c>
      <c r="AS16" s="34"/>
      <c r="AT16" s="23">
        <v>11</v>
      </c>
      <c r="AU16" s="34"/>
      <c r="AV16" s="23">
        <v>-1</v>
      </c>
      <c r="AW16" s="34"/>
      <c r="AX16" s="23">
        <f>ROUND(AT16/(-AV16),2)</f>
        <v>11</v>
      </c>
      <c r="AY16" t="s" s="43">
        <f>IF(AX16&gt;2,"Tu prends pas de risque c'est bien :)","Tu prends des risques !!!!!!!!!")</f>
        <v>30</v>
      </c>
    </row>
    <row r="17" ht="22" customHeight="1">
      <c r="B17" s="44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7"/>
      <c r="AQ17" s="38"/>
      <c r="AR17" s="39"/>
      <c r="AS17" s="39"/>
      <c r="AT17" s="39"/>
      <c r="AU17" s="39"/>
      <c r="AV17" s="39"/>
      <c r="AW17" s="39"/>
      <c r="AX17" s="39"/>
      <c r="AY17" s="45"/>
    </row>
    <row r="18" ht="34" customHeight="1">
      <c r="B18" t="s" s="2">
        <v>0</v>
      </c>
      <c r="C18" s="3">
        <v>3000</v>
      </c>
      <c r="D18" t="s" s="4">
        <v>1</v>
      </c>
      <c r="E18" t="s" s="4">
        <v>2</v>
      </c>
      <c r="F18" t="s" s="4">
        <v>3</v>
      </c>
      <c r="G18" t="s" s="4">
        <v>4</v>
      </c>
      <c r="H18" t="s" s="4">
        <v>5</v>
      </c>
      <c r="I18" s="5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7"/>
      <c r="AH18" t="s" s="4">
        <v>6</v>
      </c>
      <c r="AI18" s="8">
        <f>SUM(AH20:AH24)</f>
        <v>1014</v>
      </c>
      <c r="AJ18" t="s" s="2">
        <v>7</v>
      </c>
      <c r="AK18" s="8">
        <f>SUM(AJ20:AJ24)</f>
        <v>20</v>
      </c>
      <c r="AL18" t="s" s="4">
        <v>8</v>
      </c>
      <c r="AM18" s="8">
        <f>LARGE(AL20:AL24,1)</f>
        <v>1000</v>
      </c>
      <c r="AN18" t="s" s="4">
        <v>9</v>
      </c>
      <c r="AO18" s="9">
        <f>SMALL(AN20:AN24,1)</f>
        <v>-280</v>
      </c>
      <c r="AP18" t="s" s="4">
        <v>10</v>
      </c>
      <c r="AQ18" s="40">
        <f>STDEV(C20:AG24)</f>
        <v>234.7935487323188</v>
      </c>
      <c r="AR18" t="s" s="4">
        <v>11</v>
      </c>
      <c r="AS18" t="s" s="11">
        <f>IF(AI18&gt;=C18,"Bonne semaine","Mauvaise semaine")</f>
        <v>36</v>
      </c>
      <c r="AT18" t="s" s="4">
        <v>13</v>
      </c>
      <c r="AU18" s="8">
        <f>SUMIF(C20:AG24,"&gt;0")</f>
        <v>1298</v>
      </c>
      <c r="AV18" t="s" s="4">
        <v>14</v>
      </c>
      <c r="AW18" s="12">
        <v>-284</v>
      </c>
      <c r="AX18" t="s" s="4">
        <v>15</v>
      </c>
      <c r="AY18" s="9">
        <f>ROUND(AU18/(-AW18),2)</f>
        <v>4.57</v>
      </c>
    </row>
    <row r="19" ht="46" customHeight="1">
      <c r="B19" t="s" s="13">
        <v>38</v>
      </c>
      <c r="C19" t="s" s="4">
        <v>17</v>
      </c>
      <c r="D19" s="3">
        <v>200</v>
      </c>
      <c r="E19" s="3">
        <v>200</v>
      </c>
      <c r="F19" s="3"/>
      <c r="G19" s="3"/>
      <c r="H19" s="3">
        <v>500</v>
      </c>
      <c r="I19" s="14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6"/>
      <c r="AH19" t="s" s="2">
        <v>18</v>
      </c>
      <c r="AI19" s="17"/>
      <c r="AJ19" t="s" s="2">
        <v>19</v>
      </c>
      <c r="AK19" s="17"/>
      <c r="AL19" t="s" s="2">
        <v>20</v>
      </c>
      <c r="AM19" s="17"/>
      <c r="AN19" t="s" s="2">
        <v>21</v>
      </c>
      <c r="AO19" s="17"/>
      <c r="AP19" t="s" s="2">
        <v>22</v>
      </c>
      <c r="AQ19" s="18"/>
      <c r="AR19" t="s" s="2">
        <v>23</v>
      </c>
      <c r="AS19" s="17"/>
      <c r="AT19" t="s" s="4">
        <v>24</v>
      </c>
      <c r="AU19" s="19"/>
      <c r="AV19" t="s" s="4">
        <v>25</v>
      </c>
      <c r="AW19" s="17"/>
      <c r="AX19" t="s" s="4">
        <v>26</v>
      </c>
      <c r="AY19" t="s" s="9">
        <f>IF(AY18&gt;2,"Tu prends pas de risque c'est bien :)","Tu prends des risques !!!!!!!!!")</f>
        <v>30</v>
      </c>
    </row>
    <row r="20" ht="34" customHeight="1">
      <c r="B20" t="s" s="21">
        <v>28</v>
      </c>
      <c r="C20" s="22">
        <v>1</v>
      </c>
      <c r="D20" s="22">
        <v>10</v>
      </c>
      <c r="E20" s="22">
        <v>4</v>
      </c>
      <c r="F20" s="22">
        <v>100</v>
      </c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>
        <v>1000</v>
      </c>
      <c r="AB20" s="22"/>
      <c r="AC20" s="22"/>
      <c r="AD20" s="22"/>
      <c r="AE20" s="22">
        <v>85</v>
      </c>
      <c r="AF20" s="22">
        <v>50</v>
      </c>
      <c r="AG20" s="22">
        <v>-280</v>
      </c>
      <c r="AH20" s="23">
        <f>SUM(C20:AG20)</f>
        <v>970</v>
      </c>
      <c r="AI20" s="24"/>
      <c r="AJ20" s="23">
        <f>COUNT(D20:AH20)</f>
        <v>8</v>
      </c>
      <c r="AK20" s="24"/>
      <c r="AL20" s="23">
        <f>LARGE(C20:AG20,1)</f>
        <v>1000</v>
      </c>
      <c r="AM20" s="24"/>
      <c r="AN20" s="23">
        <f>SMALL(C20:AG20,1)</f>
        <v>-280</v>
      </c>
      <c r="AO20" s="25"/>
      <c r="AP20" s="26">
        <f>STDEV(C20:AG20)</f>
        <v>374.2858914939603</v>
      </c>
      <c r="AQ20" s="27"/>
      <c r="AR20" t="s" s="28">
        <f>IF(AH20&gt;=D19,"Bonne journée  ","Mauvaise journée ")</f>
        <v>29</v>
      </c>
      <c r="AS20" s="25"/>
      <c r="AT20" s="23">
        <v>1250</v>
      </c>
      <c r="AU20" s="25"/>
      <c r="AV20" s="23">
        <v>-280</v>
      </c>
      <c r="AW20" s="25"/>
      <c r="AX20" s="23">
        <f>ROUND(AT20/(-AV20),2)</f>
        <v>4.46</v>
      </c>
      <c r="AY20" t="s" s="11">
        <f>IF(AX20&gt;2,"Tu prends pas de risque c'est bien :)","Tu prends des risques !!!!!!!!!")</f>
        <v>30</v>
      </c>
    </row>
    <row r="21" ht="34" customHeight="1">
      <c r="B21" t="s" s="21">
        <v>31</v>
      </c>
      <c r="C21" s="22">
        <v>20</v>
      </c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>
        <v>2</v>
      </c>
      <c r="Y21" s="22"/>
      <c r="Z21" s="22"/>
      <c r="AA21" s="22"/>
      <c r="AB21" s="22"/>
      <c r="AC21" s="22"/>
      <c r="AD21" s="22"/>
      <c r="AE21" s="22"/>
      <c r="AF21" s="22">
        <v>-1</v>
      </c>
      <c r="AG21" s="22"/>
      <c r="AH21" s="23">
        <f>SUM(C21:AG21)</f>
        <v>21</v>
      </c>
      <c r="AI21" s="29"/>
      <c r="AJ21" s="23">
        <f>COUNT(C21:AG21)</f>
        <v>3</v>
      </c>
      <c r="AK21" s="29"/>
      <c r="AL21" s="23">
        <f>LARGE(C21:AG21,1)</f>
        <v>20</v>
      </c>
      <c r="AM21" s="29"/>
      <c r="AN21" s="23">
        <f>SMALL(C21:AG21,1)</f>
        <v>-1</v>
      </c>
      <c r="AO21" s="24"/>
      <c r="AP21" s="26">
        <f>STDEV(C21:AG21)</f>
        <v>11.35781669160055</v>
      </c>
      <c r="AQ21" s="27"/>
      <c r="AR21" t="s" s="28">
        <f>IF(AH21&gt;=E19,"Bonne journée  ","Mauvaise journée ")</f>
        <v>32</v>
      </c>
      <c r="AS21" s="30"/>
      <c r="AT21" s="23">
        <v>22</v>
      </c>
      <c r="AU21" s="30"/>
      <c r="AV21" s="23">
        <v>-1</v>
      </c>
      <c r="AW21" s="30"/>
      <c r="AX21" s="23">
        <f>ROUND(AT21/(-AV21),2)</f>
        <v>22</v>
      </c>
      <c r="AY21" t="s" s="41">
        <f>IF(AX21&gt;2,"Tu prends pas de risque c'est bien :)","Tu prends des risques !!!!!!!!!")</f>
        <v>30</v>
      </c>
    </row>
    <row r="22" ht="34" customHeight="1">
      <c r="B22" t="s" s="21">
        <v>33</v>
      </c>
      <c r="C22" s="22">
        <v>-1</v>
      </c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>
        <v>1</v>
      </c>
      <c r="AD22" s="22">
        <v>8</v>
      </c>
      <c r="AE22" s="22"/>
      <c r="AF22" s="22"/>
      <c r="AG22" s="22"/>
      <c r="AH22" s="23">
        <f>SUM(C22:AG22)</f>
        <v>8</v>
      </c>
      <c r="AI22" s="29"/>
      <c r="AJ22" s="23">
        <f>COUNT(C22:AG22)</f>
        <v>3</v>
      </c>
      <c r="AK22" s="29"/>
      <c r="AL22" s="23">
        <f>LARGE(C22:AG22,1)</f>
        <v>8</v>
      </c>
      <c r="AM22" s="29"/>
      <c r="AN22" s="23">
        <f>SMALL(C22:AG22,1)</f>
        <v>-1</v>
      </c>
      <c r="AO22" s="24"/>
      <c r="AP22" s="26">
        <f>STDEV(C22:AG22)</f>
        <v>4.725815626252609</v>
      </c>
      <c r="AQ22" s="27"/>
      <c r="AR22" t="s" s="28">
        <f>IF(AH22&gt;=F19,"Bonne journée  ","Mauvaise journée ")</f>
        <v>29</v>
      </c>
      <c r="AS22" s="30"/>
      <c r="AT22" s="23">
        <v>9</v>
      </c>
      <c r="AU22" s="30"/>
      <c r="AV22" s="23">
        <v>-1</v>
      </c>
      <c r="AW22" s="30"/>
      <c r="AX22" s="23">
        <f>ROUND(AT22/(-AV22),2)</f>
        <v>9</v>
      </c>
      <c r="AY22" t="s" s="42">
        <f>IF(AX22&gt;2,"Tu prends pas de risque c'est bien :)","Tu prends des risques !!!!!!!!!")</f>
        <v>30</v>
      </c>
    </row>
    <row r="23" ht="34" customHeight="1">
      <c r="B23" t="s" s="21">
        <v>34</v>
      </c>
      <c r="C23" s="22">
        <v>-1</v>
      </c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>
        <v>1</v>
      </c>
      <c r="AD23" s="22">
        <v>5</v>
      </c>
      <c r="AE23" s="22"/>
      <c r="AF23" s="22"/>
      <c r="AG23" s="22"/>
      <c r="AH23" s="23">
        <f>SUM(C23:AG23)</f>
        <v>5</v>
      </c>
      <c r="AI23" s="29"/>
      <c r="AJ23" s="23">
        <f>COUNT(C23:AG23)</f>
        <v>3</v>
      </c>
      <c r="AK23" s="29"/>
      <c r="AL23" s="23">
        <f>LARGE(C23:AG23,1)</f>
        <v>5</v>
      </c>
      <c r="AM23" s="29"/>
      <c r="AN23" s="23">
        <f>SMALL(C23:AG23,1)</f>
        <v>-1</v>
      </c>
      <c r="AO23" s="24"/>
      <c r="AP23" s="26">
        <f>STDEV(C23:AG23)</f>
        <v>3.055050463303893</v>
      </c>
      <c r="AQ23" s="27"/>
      <c r="AR23" t="s" s="28">
        <f>IF(AH23&gt;=G19,"Bonne journée  ","Mauvaise journée ")</f>
        <v>29</v>
      </c>
      <c r="AS23" s="30"/>
      <c r="AT23" s="23">
        <v>6</v>
      </c>
      <c r="AU23" s="30"/>
      <c r="AV23" s="23">
        <v>-1</v>
      </c>
      <c r="AW23" s="30"/>
      <c r="AX23" s="23">
        <f>ROUND(AT23/(-AV23),2)</f>
        <v>6</v>
      </c>
      <c r="AY23" t="s" s="42">
        <f>IF(AX23&gt;2,"Tu prends pas de risque c'est bien :)","Tu prends des risques !!!!!!!!!")</f>
        <v>30</v>
      </c>
    </row>
    <row r="24" ht="34" customHeight="1">
      <c r="B24" t="s" s="21">
        <v>35</v>
      </c>
      <c r="C24" s="22">
        <v>-1</v>
      </c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>
        <v>1</v>
      </c>
      <c r="AD24" s="22">
        <v>10</v>
      </c>
      <c r="AE24" s="22"/>
      <c r="AF24" s="22"/>
      <c r="AG24" s="22"/>
      <c r="AH24" s="23">
        <f>SUM(C24:AG24)</f>
        <v>10</v>
      </c>
      <c r="AI24" s="31"/>
      <c r="AJ24" s="23">
        <f>COUNT(C24:AG24)</f>
        <v>3</v>
      </c>
      <c r="AK24" s="31"/>
      <c r="AL24" s="23">
        <f>LARGE(C24:AG24,1)</f>
        <v>10</v>
      </c>
      <c r="AM24" s="31"/>
      <c r="AN24" s="23">
        <f>SMALL(C24:AG24,1)</f>
        <v>-1</v>
      </c>
      <c r="AO24" s="32"/>
      <c r="AP24" s="26">
        <f>STDEV(C24:AG24)</f>
        <v>5.859465277082315</v>
      </c>
      <c r="AQ24" s="33"/>
      <c r="AR24" t="s" s="28">
        <f>IF(AH24&gt;=H19,"Bonne journée  ","Mauvaise journée ")</f>
        <v>32</v>
      </c>
      <c r="AS24" s="34"/>
      <c r="AT24" s="23">
        <v>11</v>
      </c>
      <c r="AU24" s="34"/>
      <c r="AV24" s="23">
        <v>-1</v>
      </c>
      <c r="AW24" s="34"/>
      <c r="AX24" s="23">
        <f>ROUND(AT24/(-AV24),2)</f>
        <v>11</v>
      </c>
      <c r="AY24" t="s" s="43">
        <f>IF(AX24&gt;2,"Tu prends pas de risque c'est bien :)","Tu prends des risques !!!!!!!!!")</f>
        <v>30</v>
      </c>
    </row>
    <row r="25" ht="22" customHeight="1">
      <c r="B25" s="35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36"/>
      <c r="AO25" s="36"/>
      <c r="AP25" s="37"/>
      <c r="AQ25" s="38"/>
      <c r="AR25" s="39"/>
      <c r="AS25" s="39"/>
      <c r="AT25" s="39"/>
      <c r="AU25" s="39"/>
      <c r="AV25" s="39"/>
      <c r="AW25" s="39"/>
      <c r="AX25" s="39"/>
      <c r="AY25" s="39"/>
    </row>
    <row r="26" ht="34" customHeight="1">
      <c r="B26" t="s" s="2">
        <v>0</v>
      </c>
      <c r="C26" s="3">
        <v>3000</v>
      </c>
      <c r="D26" t="s" s="4">
        <v>1</v>
      </c>
      <c r="E26" t="s" s="4">
        <v>2</v>
      </c>
      <c r="F26" t="s" s="4">
        <v>3</v>
      </c>
      <c r="G26" t="s" s="4">
        <v>4</v>
      </c>
      <c r="H26" t="s" s="4">
        <v>5</v>
      </c>
      <c r="I26" s="5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7"/>
      <c r="AH26" t="s" s="4">
        <v>6</v>
      </c>
      <c r="AI26" s="8">
        <f>SUM(AH28:AH32)</f>
        <v>5220</v>
      </c>
      <c r="AJ26" t="s" s="2">
        <v>7</v>
      </c>
      <c r="AK26" s="8">
        <f>SUM(AJ28:AJ32)</f>
        <v>25</v>
      </c>
      <c r="AL26" t="s" s="4">
        <v>8</v>
      </c>
      <c r="AM26" s="8">
        <f>LARGE(AL28:AL32,1)</f>
        <v>5000</v>
      </c>
      <c r="AN26" t="s" s="4">
        <v>9</v>
      </c>
      <c r="AO26" s="9">
        <f>SMALL(AN28:AN32,1)</f>
        <v>-800</v>
      </c>
      <c r="AP26" t="s" s="4">
        <v>10</v>
      </c>
      <c r="AQ26" s="40">
        <f>STDEV(C28:AG32)</f>
        <v>1023.656151579556</v>
      </c>
      <c r="AR26" t="s" s="4">
        <v>11</v>
      </c>
      <c r="AS26" t="s" s="11">
        <f>IF(AI26&gt;=C26,"Bonne semaine","Mauvaise semaine")</f>
        <v>12</v>
      </c>
      <c r="AT26" t="s" s="4">
        <v>13</v>
      </c>
      <c r="AU26" s="8">
        <f>SUMIF(C28:AG32,"&gt;0")</f>
        <v>6304</v>
      </c>
      <c r="AV26" t="s" s="4">
        <v>14</v>
      </c>
      <c r="AW26" s="12">
        <v>-1084</v>
      </c>
      <c r="AX26" t="s" s="4">
        <v>15</v>
      </c>
      <c r="AY26" s="9">
        <f>ROUND(AU26/(-AW26),2)</f>
        <v>5.82</v>
      </c>
    </row>
    <row r="27" ht="46" customHeight="1">
      <c r="B27" t="s" s="13">
        <v>39</v>
      </c>
      <c r="C27" t="s" s="4">
        <v>17</v>
      </c>
      <c r="D27" s="3">
        <v>200</v>
      </c>
      <c r="E27" s="3">
        <v>200</v>
      </c>
      <c r="F27" s="3">
        <v>200</v>
      </c>
      <c r="G27" s="3">
        <v>200</v>
      </c>
      <c r="H27" s="3">
        <v>200</v>
      </c>
      <c r="I27" s="14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6"/>
      <c r="AH27" t="s" s="2">
        <v>18</v>
      </c>
      <c r="AI27" s="17"/>
      <c r="AJ27" t="s" s="2">
        <v>19</v>
      </c>
      <c r="AK27" s="17"/>
      <c r="AL27" t="s" s="2">
        <v>20</v>
      </c>
      <c r="AM27" s="17"/>
      <c r="AN27" t="s" s="2">
        <v>21</v>
      </c>
      <c r="AO27" s="17"/>
      <c r="AP27" t="s" s="2">
        <v>22</v>
      </c>
      <c r="AQ27" s="18"/>
      <c r="AR27" t="s" s="2">
        <v>23</v>
      </c>
      <c r="AS27" s="17"/>
      <c r="AT27" t="s" s="4">
        <v>24</v>
      </c>
      <c r="AU27" s="19"/>
      <c r="AV27" t="s" s="4">
        <v>25</v>
      </c>
      <c r="AW27" s="17"/>
      <c r="AX27" t="s" s="4">
        <v>26</v>
      </c>
      <c r="AY27" t="s" s="9">
        <f>IF(AY26&gt;2,"Tu prends pas de risque c'est bien :)","Tu prends des risques !!!!!!!!!")</f>
        <v>30</v>
      </c>
    </row>
    <row r="28" ht="34" customHeight="1">
      <c r="B28" t="s" s="21">
        <v>28</v>
      </c>
      <c r="C28" s="22">
        <v>1</v>
      </c>
      <c r="D28" s="22">
        <v>10</v>
      </c>
      <c r="E28" s="22">
        <v>4</v>
      </c>
      <c r="F28" s="22">
        <v>100</v>
      </c>
      <c r="G28" s="22">
        <v>500</v>
      </c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>
        <v>500</v>
      </c>
      <c r="AB28" s="22"/>
      <c r="AC28" s="22"/>
      <c r="AD28" s="22"/>
      <c r="AE28" s="22">
        <v>85</v>
      </c>
      <c r="AF28" s="22">
        <v>50</v>
      </c>
      <c r="AG28" s="22">
        <v>-280</v>
      </c>
      <c r="AH28" s="23">
        <f>SUM(C28:AG28)</f>
        <v>970</v>
      </c>
      <c r="AI28" s="24"/>
      <c r="AJ28" s="23">
        <f>COUNT(D28:AH28)</f>
        <v>9</v>
      </c>
      <c r="AK28" s="24"/>
      <c r="AL28" s="23">
        <f>LARGE(C28:AG28,1)</f>
        <v>500</v>
      </c>
      <c r="AM28" s="24"/>
      <c r="AN28" s="23">
        <f>SMALL(C28:AG28,1)</f>
        <v>-280</v>
      </c>
      <c r="AO28" s="25"/>
      <c r="AP28" s="26">
        <f>STDEV(C28:AG28)</f>
        <v>248.4193922471522</v>
      </c>
      <c r="AQ28" s="27"/>
      <c r="AR28" t="s" s="28">
        <f>IF(AH28&gt;=D27,"Bonne journée  ","Mauvaise journée ")</f>
        <v>29</v>
      </c>
      <c r="AS28" s="25"/>
      <c r="AT28" s="23">
        <v>1250</v>
      </c>
      <c r="AU28" s="25"/>
      <c r="AV28" s="23">
        <v>-280</v>
      </c>
      <c r="AW28" s="25"/>
      <c r="AX28" s="23">
        <f>ROUND(AT28/(-AV28),2)</f>
        <v>4.46</v>
      </c>
      <c r="AY28" t="s" s="11">
        <f>IF(AX28&gt;2,"Tu prends pas de risque c'est bien :)","Tu prends des risques !!!!!!!!!")</f>
        <v>30</v>
      </c>
    </row>
    <row r="29" ht="34" customHeight="1">
      <c r="B29" t="s" s="21">
        <v>31</v>
      </c>
      <c r="C29" s="22">
        <v>20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>
        <v>5000</v>
      </c>
      <c r="U29" s="22"/>
      <c r="V29" s="22"/>
      <c r="W29" s="22"/>
      <c r="X29" s="22">
        <v>2</v>
      </c>
      <c r="Y29" s="22"/>
      <c r="Z29" s="22"/>
      <c r="AA29" s="22"/>
      <c r="AB29" s="22"/>
      <c r="AC29" s="22"/>
      <c r="AD29" s="22"/>
      <c r="AE29" s="22"/>
      <c r="AF29" s="22">
        <v>-1</v>
      </c>
      <c r="AG29" s="22"/>
      <c r="AH29" s="23">
        <f>SUM(C29:AG29)</f>
        <v>5021</v>
      </c>
      <c r="AI29" s="29"/>
      <c r="AJ29" s="23">
        <f>COUNT(C29:AG29)</f>
        <v>4</v>
      </c>
      <c r="AK29" s="29"/>
      <c r="AL29" s="23">
        <f>LARGE(C29:AG29,1)</f>
        <v>5000</v>
      </c>
      <c r="AM29" s="29"/>
      <c r="AN29" s="23">
        <f>SMALL(C29:AG29,1)</f>
        <v>-1</v>
      </c>
      <c r="AO29" s="24"/>
      <c r="AP29" s="26">
        <f>STDEV(C29:AG29)</f>
        <v>2496.517224054342</v>
      </c>
      <c r="AQ29" s="27"/>
      <c r="AR29" t="s" s="28">
        <f>IF(AH29&gt;=E27,"Bonne journée  ","Mauvaise journée ")</f>
        <v>29</v>
      </c>
      <c r="AS29" s="30"/>
      <c r="AT29" s="23">
        <v>5022</v>
      </c>
      <c r="AU29" s="30"/>
      <c r="AV29" s="23">
        <v>-1</v>
      </c>
      <c r="AW29" s="30"/>
      <c r="AX29" s="23">
        <f>ROUND(AT29/(-AV29),2)</f>
        <v>5022</v>
      </c>
      <c r="AY29" t="s" s="41">
        <f>IF(AX29&gt;2,"Tu prends pas de risque c'est bien :)","Tu prends des risques !!!!!!!!!")</f>
        <v>30</v>
      </c>
    </row>
    <row r="30" ht="34" customHeight="1">
      <c r="B30" t="s" s="21">
        <v>33</v>
      </c>
      <c r="C30" s="22">
        <v>-1</v>
      </c>
      <c r="D30" s="22">
        <v>4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>
        <f>-800</f>
        <v>-800</v>
      </c>
      <c r="Y30" s="22"/>
      <c r="Z30" s="22"/>
      <c r="AA30" s="22"/>
      <c r="AB30" s="22"/>
      <c r="AC30" s="22">
        <v>1</v>
      </c>
      <c r="AD30" s="22">
        <v>8</v>
      </c>
      <c r="AE30" s="22"/>
      <c r="AF30" s="22"/>
      <c r="AG30" s="22"/>
      <c r="AH30" s="23">
        <f>SUM(C30:AG30)</f>
        <v>-788</v>
      </c>
      <c r="AI30" s="29"/>
      <c r="AJ30" s="23">
        <f>COUNT(C30:AG30)</f>
        <v>5</v>
      </c>
      <c r="AK30" s="29"/>
      <c r="AL30" s="23">
        <f>LARGE(C30:AG30,1)</f>
        <v>8</v>
      </c>
      <c r="AM30" s="29"/>
      <c r="AN30" s="23">
        <f>SMALL(C30:AG30,1)</f>
        <v>-800</v>
      </c>
      <c r="AO30" s="24"/>
      <c r="AP30" s="26">
        <f>STDEV(C30:AG30)</f>
        <v>359.1285285242597</v>
      </c>
      <c r="AQ30" s="27"/>
      <c r="AR30" t="s" s="28">
        <f>IF(AH30&gt;=F27,"Bonne journée  ","Mauvaise journée ")</f>
        <v>32</v>
      </c>
      <c r="AS30" s="30"/>
      <c r="AT30" s="23">
        <v>13</v>
      </c>
      <c r="AU30" s="30"/>
      <c r="AV30" s="23">
        <v>-801</v>
      </c>
      <c r="AW30" s="30"/>
      <c r="AX30" s="23">
        <f>ROUND(AT30/(-AV30),2)</f>
        <v>0.02</v>
      </c>
      <c r="AY30" t="s" s="42">
        <f>IF(AX30&gt;2,"Tu prends pas de risque c'est bien :)","Tu prends des risques !!!!!!!!!")</f>
        <v>27</v>
      </c>
    </row>
    <row r="31" ht="34" customHeight="1">
      <c r="B31" t="s" s="21">
        <v>34</v>
      </c>
      <c r="C31" s="22">
        <v>-1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>
        <v>1</v>
      </c>
      <c r="AD31" s="22">
        <v>5</v>
      </c>
      <c r="AE31" s="22"/>
      <c r="AF31" s="22"/>
      <c r="AG31" s="22"/>
      <c r="AH31" s="23">
        <f>SUM(C31:AG31)</f>
        <v>5</v>
      </c>
      <c r="AI31" s="29"/>
      <c r="AJ31" s="23">
        <f>COUNT(C31:AG31)</f>
        <v>3</v>
      </c>
      <c r="AK31" s="29"/>
      <c r="AL31" s="23">
        <f>LARGE(C31:AG31,1)</f>
        <v>5</v>
      </c>
      <c r="AM31" s="29"/>
      <c r="AN31" s="23">
        <f>SMALL(C31:AG31,1)</f>
        <v>-1</v>
      </c>
      <c r="AO31" s="24"/>
      <c r="AP31" s="26">
        <f>STDEV(C31:AG31)</f>
        <v>3.055050463303893</v>
      </c>
      <c r="AQ31" s="27"/>
      <c r="AR31" t="s" s="28">
        <f>IF(AH31&gt;=G27,"Bonne journée  ","Mauvaise journée ")</f>
        <v>32</v>
      </c>
      <c r="AS31" s="30"/>
      <c r="AT31" s="23">
        <v>6</v>
      </c>
      <c r="AU31" s="30"/>
      <c r="AV31" s="23">
        <v>-1</v>
      </c>
      <c r="AW31" s="30"/>
      <c r="AX31" s="23">
        <f>ROUND(AT31/(-AV31),2)</f>
        <v>6</v>
      </c>
      <c r="AY31" t="s" s="42">
        <f>IF(AX31&gt;2,"Tu prends pas de risque c'est bien :)","Tu prends des risques !!!!!!!!!")</f>
        <v>30</v>
      </c>
    </row>
    <row r="32" ht="34" customHeight="1">
      <c r="B32" t="s" s="21">
        <v>35</v>
      </c>
      <c r="C32" s="22">
        <v>-1</v>
      </c>
      <c r="D32" s="22">
        <v>2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>
        <v>1</v>
      </c>
      <c r="AD32" s="22">
        <v>10</v>
      </c>
      <c r="AE32" s="22"/>
      <c r="AF32" s="22"/>
      <c r="AG32" s="22"/>
      <c r="AH32" s="23">
        <f>SUM(C32:AG32)</f>
        <v>12</v>
      </c>
      <c r="AI32" s="31"/>
      <c r="AJ32" s="23">
        <f>COUNT(C32:AG32)</f>
        <v>4</v>
      </c>
      <c r="AK32" s="31"/>
      <c r="AL32" s="23">
        <f>LARGE(C32:AG32,1)</f>
        <v>10</v>
      </c>
      <c r="AM32" s="31"/>
      <c r="AN32" s="23">
        <f>SMALL(C32:AG32,1)</f>
        <v>-1</v>
      </c>
      <c r="AO32" s="32"/>
      <c r="AP32" s="26">
        <f>STDEV(C32:AG32)</f>
        <v>4.83045891539648</v>
      </c>
      <c r="AQ32" s="33"/>
      <c r="AR32" t="s" s="28">
        <f>IF(AH32&gt;=H27,"Bonne journée  ","Mauvaise journée ")</f>
        <v>32</v>
      </c>
      <c r="AS32" s="34"/>
      <c r="AT32" s="23">
        <v>13</v>
      </c>
      <c r="AU32" s="34"/>
      <c r="AV32" s="23">
        <v>-1</v>
      </c>
      <c r="AW32" s="34"/>
      <c r="AX32" s="23">
        <f>ROUND(AT32/(-AV32),2)</f>
        <v>13</v>
      </c>
      <c r="AY32" t="s" s="43">
        <f>IF(AX32&gt;2,"Tu prends pas de risque c'est bien :)","Tu prends des risques !!!!!!!!!")</f>
        <v>30</v>
      </c>
    </row>
    <row r="33" ht="22" customHeight="1">
      <c r="B33" s="35"/>
      <c r="C33" s="46"/>
      <c r="D33" s="46"/>
      <c r="E33" s="46"/>
      <c r="F33" s="46"/>
      <c r="G33" s="46"/>
      <c r="H33" s="46"/>
      <c r="I33" s="46"/>
      <c r="J33" s="46"/>
      <c r="K33" s="46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8"/>
      <c r="AO33" s="48"/>
      <c r="AP33" s="49"/>
      <c r="AQ33" s="49"/>
      <c r="AR33" s="48"/>
      <c r="AS33" s="48"/>
      <c r="AT33" s="48"/>
      <c r="AU33" s="48"/>
      <c r="AV33" s="48"/>
      <c r="AW33" s="48"/>
      <c r="AX33" s="48"/>
      <c r="AY33" s="48"/>
    </row>
    <row r="34" ht="34" customHeight="1">
      <c r="B34" t="s" s="50">
        <v>40</v>
      </c>
      <c r="C34" t="s" s="4">
        <v>41</v>
      </c>
      <c r="D34" t="s" s="4">
        <v>42</v>
      </c>
      <c r="E34" t="s" s="4">
        <v>43</v>
      </c>
      <c r="F34" t="s" s="4">
        <v>44</v>
      </c>
      <c r="G34" t="s" s="4">
        <v>45</v>
      </c>
      <c r="H34" t="s" s="4">
        <v>11</v>
      </c>
      <c r="I34" t="s" s="4">
        <v>46</v>
      </c>
      <c r="J34" t="s" s="4">
        <v>47</v>
      </c>
      <c r="K34" t="s" s="4">
        <v>48</v>
      </c>
      <c r="L34" s="51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3"/>
      <c r="AI34" s="53"/>
      <c r="AJ34" s="53"/>
      <c r="AK34" s="53"/>
      <c r="AL34" s="52"/>
      <c r="AM34" s="52"/>
      <c r="AN34" s="54"/>
      <c r="AO34" s="54"/>
      <c r="AP34" s="55"/>
      <c r="AQ34" s="55"/>
      <c r="AR34" s="54"/>
      <c r="AS34" s="54"/>
      <c r="AT34" s="54"/>
      <c r="AU34" s="54"/>
      <c r="AV34" s="54"/>
      <c r="AW34" s="54"/>
      <c r="AX34" s="54"/>
      <c r="AY34" s="54"/>
    </row>
    <row r="35" ht="34" customHeight="1">
      <c r="B35" t="s" s="3">
        <v>49</v>
      </c>
      <c r="C35" s="11">
        <f>INDEX((B2:AY2,B10:AY11,B18:AY19,B26:AY27),1,34,B35)</f>
        <v>3514</v>
      </c>
      <c r="D35" s="11">
        <f>INDEX((B2:AY2,B10:AY11,B18:AY19,B26:AY27),1,36,B35)</f>
        <v>22</v>
      </c>
      <c r="E35" s="11">
        <f>INDEX((B2:AY2,B10:AY11,B18:AY19,B26:AY27),1,38,B35)</f>
        <v>8000</v>
      </c>
      <c r="F35" s="11">
        <f>INDEX((B2:AY2,B10:AY11,B18:AY19,B26:AY27),1,40,B35)</f>
        <v>-5000</v>
      </c>
      <c r="G35" s="56">
        <f>INDEX((B2:AY2,B10:AY11,B18:AY19,B26:AY27),1,42,B35)</f>
        <v>2056.205015297615</v>
      </c>
      <c r="H35" t="s" s="11">
        <f>INDEX((B2:AS2,B10:AS10,B18:AS18,B26:AS26),1,44,B35)</f>
        <v>50</v>
      </c>
      <c r="I35" s="28">
        <f>INDEX((B2:AY2,B10:AY11,B18:AY19,B26:AY27),1,46,B35)</f>
        <v>8798</v>
      </c>
      <c r="J35" s="28">
        <f>INDEX((B2:AY2,B10:AY11,B18:AY19,B26:AY27),1,48,B35)</f>
        <v>-5284</v>
      </c>
      <c r="K35" s="28">
        <f>INDEX((B2:AY2,B10:AY11,B18:AY19,B26:AY27),1,50,B35)</f>
        <v>1.67</v>
      </c>
      <c r="L35" t="s" s="11">
        <f>IF(K35&gt;2,"Tu prends pas de risque c'est bien :)","Tu prends des risques !!!!!!!!!")</f>
        <v>27</v>
      </c>
      <c r="M35" s="57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4"/>
      <c r="AO35" s="54"/>
      <c r="AP35" s="55"/>
      <c r="AQ35" s="55"/>
      <c r="AR35" s="54"/>
      <c r="AS35" s="54"/>
      <c r="AT35" s="54"/>
      <c r="AU35" s="54"/>
      <c r="AV35" s="54"/>
      <c r="AW35" s="54"/>
      <c r="AX35" s="54"/>
      <c r="AY35" s="54"/>
    </row>
    <row r="36" ht="34" customHeight="1">
      <c r="B36" t="s" s="3">
        <v>51</v>
      </c>
      <c r="C36" s="11">
        <f>INDEX((B2:AI2,B10:AI10,B18:AI18,B26:AI26),1,34,B36)</f>
        <v>2494</v>
      </c>
      <c r="D36" s="28">
        <f>INDEX((B2:AY2,B10:AY11,B18:AY19,B26:AY27),1,36,B36)</f>
        <v>20</v>
      </c>
      <c r="E36" s="28">
        <f>INDEX((B2:AY2,B10:AY11,B18:AY19,B26:AY27),1,38,B36)</f>
        <v>2000</v>
      </c>
      <c r="F36" s="28">
        <f>INDEX((B2:AY2,B10:AY11,B18:AY19,B26:AY27),1,40,B36)</f>
        <v>-280</v>
      </c>
      <c r="G36" s="56">
        <f>INDEX((B2:AY2,B10:AY11,B18:AY19,B26:AY27),1,42,B36)</f>
        <v>460.9738090516412</v>
      </c>
      <c r="H36" t="s" s="11">
        <f>INDEX((B2:AS2,B10:AS10,B18:AS18,B26:AS26),1,44,B36)</f>
        <v>52</v>
      </c>
      <c r="I36" s="28">
        <f>INDEX((B2:AY2,B10:AY11,B18:AY19,B26:AY27),1,46,B35)</f>
        <v>8798</v>
      </c>
      <c r="J36" s="28">
        <f>INDEX((B2:AY2,B10:AY11,B18:AY19,B26:AY27),1,48,B36)</f>
        <v>-284</v>
      </c>
      <c r="K36" s="28">
        <f>INDEX((B2:AY2,B10:AY11,B18:AY19,B26:AY27),1,50,B36)</f>
        <v>9.779999999999999</v>
      </c>
      <c r="L36" t="s" s="11">
        <f>IF(K36&gt;2,"Tu prends pas de risque c'est bien :)","Tu prends des risques !!!!!!!!!")</f>
        <v>30</v>
      </c>
      <c r="M36" s="57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4"/>
      <c r="AO36" s="54"/>
      <c r="AP36" s="55"/>
      <c r="AQ36" s="55"/>
      <c r="AR36" s="54"/>
      <c r="AS36" s="54"/>
      <c r="AT36" s="54"/>
      <c r="AU36" s="54"/>
      <c r="AV36" s="54"/>
      <c r="AW36" s="54"/>
      <c r="AX36" s="54"/>
      <c r="AY36" s="54"/>
    </row>
    <row r="37" ht="34" customHeight="1">
      <c r="B37" t="s" s="3">
        <v>53</v>
      </c>
      <c r="C37" s="11">
        <f>INDEX((B2:AY2,B10:AY10,B18:AY18,B26:AY26),1,34,B37)</f>
        <v>1014</v>
      </c>
      <c r="D37" s="28">
        <f>INDEX((B2:AY2,B10:AY11,B18:AY19,B26:AY27),1,36,B37)</f>
        <v>20</v>
      </c>
      <c r="E37" s="28">
        <f>INDEX((B2:AY2,B10:AY11,B18:AY19,B26:AY27),1,38,B37)</f>
        <v>1000</v>
      </c>
      <c r="F37" s="28">
        <f>INDEX((B2:AY2,B10:AY11,B18:AY19,B26:AY27),1,40,B37)</f>
        <v>-280</v>
      </c>
      <c r="G37" s="56">
        <f>INDEX((B2:AY2,B10:AY11,B18:AY19,B26:AY27),1,42,B37)</f>
        <v>234.7935487323188</v>
      </c>
      <c r="H37" t="s" s="11">
        <f>INDEX((B2:AS2,B10:AS10,B18:AS18,B26:AS26),1,44,B37)</f>
        <v>52</v>
      </c>
      <c r="I37" s="28">
        <f>INDEX((B2:AY2,B10:AY11,B18:AY19,B26:AY27),1,46,B35)</f>
        <v>8798</v>
      </c>
      <c r="J37" s="28">
        <f>INDEX((B2:AY2,B10:AY11,B18:AY19,B26:AY27),1,48,B37)</f>
        <v>-284</v>
      </c>
      <c r="K37" s="28">
        <f>INDEX((B2:AY2,B10:AY11,B18:AY19,B26:AY27),1,50,B37)</f>
        <v>4.57</v>
      </c>
      <c r="L37" t="s" s="11">
        <f>IF(K37&gt;2,"Tu prends pas de risque c'est bien :)","Tu prends des risques !!!!!!!!!")</f>
        <v>30</v>
      </c>
      <c r="M37" s="57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4"/>
      <c r="AO37" s="54"/>
      <c r="AP37" s="55"/>
      <c r="AQ37" s="55"/>
      <c r="AR37" s="54"/>
      <c r="AS37" s="54"/>
      <c r="AT37" s="54"/>
      <c r="AU37" s="54"/>
      <c r="AV37" s="54"/>
      <c r="AW37" s="54"/>
      <c r="AX37" s="54"/>
      <c r="AY37" s="54"/>
    </row>
    <row r="38" ht="34" customHeight="1">
      <c r="B38" t="s" s="3">
        <v>54</v>
      </c>
      <c r="C38" s="11">
        <f>INDEX((B2:AY2,B10:AY10,B18:AY18,B26:AY26),1,34,B38)</f>
        <v>5220</v>
      </c>
      <c r="D38" s="28">
        <f>INDEX((B2:AY2,B10:AY11,B18:AY19,B26:AY27),1,36,B38)</f>
        <v>25</v>
      </c>
      <c r="E38" s="28">
        <f>INDEX((B2:AY2,B10:AY11,B18:AY19,B26:AY27),1,38,B38)</f>
        <v>5000</v>
      </c>
      <c r="F38" s="28">
        <f>INDEX((B2:AY2,B10:AY11,B18:AY19,B26:AY27),1,40,B38)</f>
        <v>-800</v>
      </c>
      <c r="G38" s="56">
        <f>INDEX((B2:AY2,B10:AY11,B18:AY19,B26:AY27),1,42,B38)</f>
        <v>1023.656151579556</v>
      </c>
      <c r="H38" t="s" s="11">
        <f>INDEX((B2:AS2,B10:AS10,B18:AS18,B26:AS26),1,44,B38)</f>
        <v>50</v>
      </c>
      <c r="I38" s="28">
        <f>INDEX((B2:AY2,B10:AY11,B18:AY19,B26:AY27),1,46,B35)</f>
        <v>8798</v>
      </c>
      <c r="J38" s="28">
        <f>INDEX((B2:AY2,B10:AY11,B18:AY19,B26:AY27),1,48,B38)</f>
        <v>-1084</v>
      </c>
      <c r="K38" s="28">
        <f>INDEX((B2:AY2,B10:AY11,B18:AY19,B26:AY27),1,50,B38)</f>
        <v>5.82</v>
      </c>
      <c r="L38" t="s" s="11">
        <f>IF(K38&gt;2,"Tu prends pas de risque c'est bien :)","Tu prends des risques !!!!!!!!!")</f>
        <v>30</v>
      </c>
      <c r="M38" s="57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4"/>
      <c r="AO38" s="54"/>
      <c r="AP38" s="55"/>
      <c r="AQ38" s="55"/>
      <c r="AR38" s="54"/>
      <c r="AS38" s="54"/>
      <c r="AT38" s="54"/>
      <c r="AU38" s="54"/>
      <c r="AV38" s="54"/>
      <c r="AW38" s="54"/>
      <c r="AX38" s="54"/>
      <c r="AY38" s="54"/>
    </row>
    <row r="39" ht="34" customHeight="1">
      <c r="B39" t="s" s="4">
        <v>55</v>
      </c>
      <c r="C39" s="9">
        <f>C38+C37+C36+C35</f>
        <v>12242</v>
      </c>
      <c r="D39" s="20">
        <f>D38+D37+D36+D35</f>
        <v>87</v>
      </c>
      <c r="E39" s="20">
        <f>LARGE(E35:E38,1)</f>
        <v>8000</v>
      </c>
      <c r="F39" s="20">
        <f>SMALL(F35:F38,1)</f>
        <v>-5000</v>
      </c>
      <c r="G39" s="58">
        <f>STDEV(C4:AG8,C12:AG16,C20:AG24,C28:AG32)</f>
        <v>1177.859626690344</v>
      </c>
      <c r="H39" t="s" s="11">
        <f>IF(C39&gt;=C40,"Bon Mois","Mauvais Mois")</f>
        <v>56</v>
      </c>
      <c r="I39" s="20">
        <f>I38+I37+I36+I35</f>
        <v>35192</v>
      </c>
      <c r="J39" s="20">
        <f>J38+J37+J36+J35</f>
        <v>-6936</v>
      </c>
      <c r="K39" s="20">
        <f>ROUND(I39/-(J39),2)</f>
        <v>5.07</v>
      </c>
      <c r="L39" t="s" s="9">
        <f>IF(K39&gt;2,"Tu prends pas de risque c'est bien :)","Tu prends des risques !!!!!!!!!")</f>
        <v>30</v>
      </c>
      <c r="M39" s="57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4"/>
      <c r="AO39" s="54"/>
      <c r="AP39" s="55"/>
      <c r="AQ39" s="55"/>
      <c r="AR39" s="54"/>
      <c r="AS39" s="54"/>
      <c r="AT39" s="54"/>
      <c r="AU39" s="54"/>
      <c r="AV39" s="54"/>
      <c r="AW39" s="54"/>
      <c r="AX39" s="54"/>
      <c r="AY39" s="54"/>
    </row>
    <row r="40" ht="22" customHeight="1">
      <c r="B40" t="s" s="4">
        <v>57</v>
      </c>
      <c r="C40" s="3">
        <v>10000</v>
      </c>
      <c r="D40" s="59"/>
      <c r="E40" s="47"/>
      <c r="F40" s="47"/>
      <c r="G40" s="47"/>
      <c r="H40" s="47"/>
      <c r="I40" s="47"/>
      <c r="J40" s="47"/>
      <c r="K40" s="60"/>
      <c r="L40" s="47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4"/>
      <c r="AO40" s="54"/>
      <c r="AP40" s="55"/>
      <c r="AQ40" s="55"/>
      <c r="AR40" s="54"/>
      <c r="AS40" s="54"/>
      <c r="AT40" s="54"/>
      <c r="AU40" s="54"/>
      <c r="AV40" s="54"/>
      <c r="AW40" s="54"/>
      <c r="AX40" s="54"/>
      <c r="AY40" s="54"/>
    </row>
  </sheetData>
  <pageMargins left="0.75" right="0.75" top="1" bottom="1" header="0.5" footer="0.5"/>
  <pageSetup firstPageNumber="1" fitToHeight="1" fitToWidth="1" scale="100" useFirstPageNumber="0" orientation="portrait" pageOrder="downThenOver"/>
  <headerFooter>
    <oddFooter>&amp;L&amp;"Helvetica,Regular"&amp;12&amp;K000000	&amp;P</oddFooter>
  </headerFooter>
</worksheet>
</file>

<file path=xl/worksheets/sheet8.xml><?xml version="1.0" encoding="utf-8"?>
<worksheet xmlns:r="http://schemas.openxmlformats.org/officeDocument/2006/relationships" xmlns="http://schemas.openxmlformats.org/spreadsheetml/2006/main">
  <sheetPr>
    <pageSetUpPr fitToPage="1"/>
  </sheetPr>
  <dimension ref="B2:AY40"/>
  <sheetViews>
    <sheetView workbookViewId="0" showGridLines="0" defaultGridColor="1">
      <pane topLeftCell="C3" xSplit="2" ySplit="2" activePane="bottomRight" state="frozenSplit"/>
    </sheetView>
  </sheetViews>
  <sheetFormatPr defaultColWidth="12.25" defaultRowHeight="18" customHeight="1" outlineLevelRow="0" outlineLevelCol="0"/>
  <cols>
    <col min="1" max="1" width="0.25" style="67" customWidth="1"/>
    <col min="2" max="2" width="12.25" style="67" customWidth="1"/>
    <col min="3" max="3" width="12.25" style="67" customWidth="1"/>
    <col min="4" max="4" width="12.25" style="67" customWidth="1"/>
    <col min="5" max="5" width="12.25" style="67" customWidth="1"/>
    <col min="6" max="6" width="12.25" style="67" customWidth="1"/>
    <col min="7" max="7" width="12.25" style="67" customWidth="1"/>
    <col min="8" max="8" width="12.25" style="67" customWidth="1"/>
    <col min="9" max="9" width="12.25" style="67" customWidth="1"/>
    <col min="10" max="10" width="12.25" style="67" customWidth="1"/>
    <col min="11" max="11" width="12.25" style="67" customWidth="1"/>
    <col min="12" max="12" width="12.25" style="67" customWidth="1"/>
    <col min="13" max="13" width="12.25" style="67" customWidth="1"/>
    <col min="14" max="14" width="12.25" style="67" customWidth="1"/>
    <col min="15" max="15" width="12.25" style="67" customWidth="1"/>
    <col min="16" max="16" width="12.25" style="67" customWidth="1"/>
    <col min="17" max="17" width="12.25" style="67" customWidth="1"/>
    <col min="18" max="18" width="12.25" style="67" customWidth="1"/>
    <col min="19" max="19" width="12.25" style="67" customWidth="1"/>
    <col min="20" max="20" width="12.25" style="67" customWidth="1"/>
    <col min="21" max="21" width="12.25" style="67" customWidth="1"/>
    <col min="22" max="22" width="12.25" style="67" customWidth="1"/>
    <col min="23" max="23" width="12.25" style="67" customWidth="1"/>
    <col min="24" max="24" width="12.25" style="67" customWidth="1"/>
    <col min="25" max="25" width="12.25" style="67" customWidth="1"/>
    <col min="26" max="26" width="12.25" style="67" customWidth="1"/>
    <col min="27" max="27" width="12.25" style="67" customWidth="1"/>
    <col min="28" max="28" width="12.25" style="67" customWidth="1"/>
    <col min="29" max="29" width="12.25" style="67" customWidth="1"/>
    <col min="30" max="30" width="12.25" style="67" customWidth="1"/>
    <col min="31" max="31" width="12.25" style="67" customWidth="1"/>
    <col min="32" max="32" width="12.25" style="67" customWidth="1"/>
    <col min="33" max="33" width="12.25" style="67" customWidth="1"/>
    <col min="34" max="34" width="12.25" style="67" customWidth="1"/>
    <col min="35" max="35" width="12.25" style="67" customWidth="1"/>
    <col min="36" max="36" width="12.25" style="67" customWidth="1"/>
    <col min="37" max="37" width="12.25" style="67" customWidth="1"/>
    <col min="38" max="38" width="12.25" style="67" customWidth="1"/>
    <col min="39" max="39" width="12.25" style="67" customWidth="1"/>
    <col min="40" max="40" width="12.25" style="67" customWidth="1"/>
    <col min="41" max="41" width="12.25" style="67" customWidth="1"/>
    <col min="42" max="42" width="12.25" style="67" customWidth="1"/>
    <col min="43" max="43" width="12.25" style="67" customWidth="1"/>
    <col min="44" max="44" width="12.25" style="67" customWidth="1"/>
    <col min="45" max="45" width="12.25" style="67" customWidth="1"/>
    <col min="46" max="46" width="12.25" style="67" customWidth="1"/>
    <col min="47" max="47" width="12.25" style="67" customWidth="1"/>
    <col min="48" max="48" width="12.25" style="67" customWidth="1"/>
    <col min="49" max="49" width="12.25" style="67" customWidth="1"/>
    <col min="50" max="50" width="12.25" style="67" customWidth="1"/>
    <col min="51" max="51" width="12.25" style="67" customWidth="1"/>
    <col min="52" max="256" width="12.25" style="67" customWidth="1"/>
  </cols>
  <sheetData>
    <row r="1" ht="2" customHeight="1"/>
    <row r="2" ht="34" customHeight="1">
      <c r="B2" t="s" s="2">
        <v>0</v>
      </c>
      <c r="C2" s="3">
        <v>3000</v>
      </c>
      <c r="D2" t="s" s="4">
        <v>1</v>
      </c>
      <c r="E2" t="s" s="4">
        <v>2</v>
      </c>
      <c r="F2" t="s" s="4">
        <v>3</v>
      </c>
      <c r="G2" t="s" s="4">
        <v>4</v>
      </c>
      <c r="H2" t="s" s="4">
        <v>5</v>
      </c>
      <c r="I2" s="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7"/>
      <c r="AH2" t="s" s="4">
        <v>6</v>
      </c>
      <c r="AI2" s="8">
        <f>SUM(AH4:AH8)</f>
        <v>3514</v>
      </c>
      <c r="AJ2" t="s" s="2">
        <v>7</v>
      </c>
      <c r="AK2" s="8">
        <f>SUM(AJ4:AJ8)</f>
        <v>22</v>
      </c>
      <c r="AL2" t="s" s="4">
        <v>8</v>
      </c>
      <c r="AM2" s="8">
        <f>LARGE(AL4:AL8,1)</f>
        <v>8000</v>
      </c>
      <c r="AN2" t="s" s="4">
        <v>9</v>
      </c>
      <c r="AO2" s="9">
        <f>SMALL(AN4:AN8,1)</f>
        <v>-5000</v>
      </c>
      <c r="AP2" t="s" s="4">
        <v>10</v>
      </c>
      <c r="AQ2" s="10">
        <f>STDEV(C4:AG8)</f>
        <v>2056.205015297615</v>
      </c>
      <c r="AR2" t="s" s="4">
        <v>11</v>
      </c>
      <c r="AS2" t="s" s="11">
        <f>IF(AI2&gt;=C2,"Bonne semaine","Mauvaise semaine")</f>
        <v>12</v>
      </c>
      <c r="AT2" t="s" s="4">
        <v>13</v>
      </c>
      <c r="AU2" s="8">
        <f>SUMIF(C4:AG8,"&gt;0")</f>
        <v>8798</v>
      </c>
      <c r="AV2" t="s" s="4">
        <v>14</v>
      </c>
      <c r="AW2" s="12">
        <v>-5284</v>
      </c>
      <c r="AX2" t="s" s="4">
        <v>15</v>
      </c>
      <c r="AY2" s="9">
        <f>ROUND(AU2/(-AW2),2)</f>
        <v>1.67</v>
      </c>
    </row>
    <row r="3" ht="46" customHeight="1">
      <c r="B3" t="s" s="13">
        <v>16</v>
      </c>
      <c r="C3" t="s" s="4">
        <v>17</v>
      </c>
      <c r="D3" s="3">
        <v>200</v>
      </c>
      <c r="E3" s="3">
        <v>200</v>
      </c>
      <c r="F3" s="3"/>
      <c r="G3" s="3"/>
      <c r="H3" s="3">
        <v>500</v>
      </c>
      <c r="I3" s="14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6"/>
      <c r="AH3" t="s" s="2">
        <v>18</v>
      </c>
      <c r="AI3" s="17"/>
      <c r="AJ3" t="s" s="2">
        <v>19</v>
      </c>
      <c r="AK3" s="17"/>
      <c r="AL3" t="s" s="2">
        <v>20</v>
      </c>
      <c r="AM3" s="17"/>
      <c r="AN3" t="s" s="2">
        <v>21</v>
      </c>
      <c r="AO3" s="17"/>
      <c r="AP3" t="s" s="2">
        <v>22</v>
      </c>
      <c r="AQ3" s="18"/>
      <c r="AR3" t="s" s="2">
        <v>23</v>
      </c>
      <c r="AS3" s="17"/>
      <c r="AT3" t="s" s="4">
        <v>24</v>
      </c>
      <c r="AU3" s="19"/>
      <c r="AV3" t="s" s="4">
        <v>25</v>
      </c>
      <c r="AW3" s="17"/>
      <c r="AX3" t="s" s="4">
        <v>26</v>
      </c>
      <c r="AY3" t="s" s="20">
        <f>IF(AY2&gt;2,"Tu prends pas de risque c'est bien :)","Tu prends des risques !!!!!!!!!")</f>
        <v>27</v>
      </c>
    </row>
    <row r="4" ht="34" customHeight="1">
      <c r="B4" t="s" s="21">
        <v>28</v>
      </c>
      <c r="C4" s="22">
        <v>1</v>
      </c>
      <c r="D4" s="22">
        <v>10</v>
      </c>
      <c r="E4" s="22">
        <v>4</v>
      </c>
      <c r="F4" s="22">
        <v>100</v>
      </c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>
        <v>500</v>
      </c>
      <c r="AB4" s="22"/>
      <c r="AC4" s="22">
        <v>8000</v>
      </c>
      <c r="AD4" s="22"/>
      <c r="AE4" s="22">
        <v>85</v>
      </c>
      <c r="AF4" s="22">
        <v>50</v>
      </c>
      <c r="AG4" s="22">
        <v>-280</v>
      </c>
      <c r="AH4" s="23">
        <f>SUM(C4:AG4)</f>
        <v>8470</v>
      </c>
      <c r="AI4" s="24"/>
      <c r="AJ4" s="23">
        <f>COUNT(D4:AH4)</f>
        <v>9</v>
      </c>
      <c r="AK4" s="24"/>
      <c r="AL4" s="23">
        <f>LARGE(C4:AG4,1)</f>
        <v>8000</v>
      </c>
      <c r="AM4" s="24"/>
      <c r="AN4" s="23">
        <f>SMALL(C4:AG4,1)</f>
        <v>-280</v>
      </c>
      <c r="AO4" s="25"/>
      <c r="AP4" s="26">
        <f>STDEV(C4:AG4)</f>
        <v>2654.642887680207</v>
      </c>
      <c r="AQ4" s="27"/>
      <c r="AR4" t="s" s="28">
        <f>IF(AH4&gt;=D3,"Bonne journée  ","Mauvaise journée ")</f>
        <v>29</v>
      </c>
      <c r="AS4" s="25"/>
      <c r="AT4" s="23">
        <v>8750</v>
      </c>
      <c r="AU4" s="25"/>
      <c r="AV4" s="23">
        <v>-280</v>
      </c>
      <c r="AW4" s="25"/>
      <c r="AX4" s="23">
        <f>ROUND(AT4/(-AV4),2)</f>
        <v>31.25</v>
      </c>
      <c r="AY4" t="s" s="11">
        <f>IF(AX4&gt;2,"Tu prends pas de risque c'est bien :)","Tu prends des risques !!!!!!!!!")</f>
        <v>30</v>
      </c>
    </row>
    <row r="5" ht="34" customHeight="1">
      <c r="B5" t="s" s="21">
        <v>31</v>
      </c>
      <c r="C5" s="22">
        <v>20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>
        <v>2</v>
      </c>
      <c r="Y5" s="22"/>
      <c r="Z5" s="22"/>
      <c r="AA5" s="22"/>
      <c r="AB5" s="22"/>
      <c r="AC5" s="22"/>
      <c r="AD5" s="22"/>
      <c r="AE5" s="22"/>
      <c r="AF5" s="22">
        <v>-1</v>
      </c>
      <c r="AG5" s="22"/>
      <c r="AH5" s="23">
        <f>SUM(C5:AG5)</f>
        <v>21</v>
      </c>
      <c r="AI5" s="29"/>
      <c r="AJ5" s="23">
        <f>COUNT(C5:AG5)</f>
        <v>3</v>
      </c>
      <c r="AK5" s="29"/>
      <c r="AL5" s="23">
        <f>LARGE(C5:AG5,1)</f>
        <v>20</v>
      </c>
      <c r="AM5" s="29"/>
      <c r="AN5" s="23">
        <f>SMALL(C5:AG5,1)</f>
        <v>-1</v>
      </c>
      <c r="AO5" s="24"/>
      <c r="AP5" s="26">
        <f>STDEV(C5:AG5)</f>
        <v>11.35781669160055</v>
      </c>
      <c r="AQ5" s="27"/>
      <c r="AR5" t="s" s="28">
        <f>IF(AH5&gt;=E3,"Bonne journée  ","Mauvaise journée ")</f>
        <v>32</v>
      </c>
      <c r="AS5" s="30"/>
      <c r="AT5" s="23">
        <v>22</v>
      </c>
      <c r="AU5" s="30"/>
      <c r="AV5" s="23">
        <v>-1</v>
      </c>
      <c r="AW5" s="30"/>
      <c r="AX5" s="23">
        <f>ROUND(AT5/(-AV5),2)</f>
        <v>22</v>
      </c>
      <c r="AY5" t="s" s="11">
        <f>IF(AX5&gt;2,"Tu prends pas de risque c'est bien :)","Tu prends des risques !!!!!!!!!")</f>
        <v>30</v>
      </c>
    </row>
    <row r="6" ht="34" customHeight="1">
      <c r="B6" t="s" s="21">
        <v>33</v>
      </c>
      <c r="C6" s="22">
        <v>-1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>
        <v>1</v>
      </c>
      <c r="AD6" s="22">
        <v>8</v>
      </c>
      <c r="AE6" s="22"/>
      <c r="AF6" s="22"/>
      <c r="AG6" s="22"/>
      <c r="AH6" s="23">
        <f>SUM(C6:AG6)</f>
        <v>8</v>
      </c>
      <c r="AI6" s="29"/>
      <c r="AJ6" s="23">
        <f>COUNT(C6:AG6)</f>
        <v>3</v>
      </c>
      <c r="AK6" s="29"/>
      <c r="AL6" s="23">
        <f>LARGE(C6:AG6,1)</f>
        <v>8</v>
      </c>
      <c r="AM6" s="29"/>
      <c r="AN6" s="23">
        <f>SMALL(C6:AG6,1)</f>
        <v>-1</v>
      </c>
      <c r="AO6" s="24"/>
      <c r="AP6" s="26">
        <f>STDEV(C6:AG6)</f>
        <v>4.725815626252609</v>
      </c>
      <c r="AQ6" s="27"/>
      <c r="AR6" t="s" s="28">
        <f>IF(AH6&gt;=F3,"Bonne journée  ","Mauvaise journée ")</f>
        <v>29</v>
      </c>
      <c r="AS6" s="30"/>
      <c r="AT6" s="23">
        <v>9</v>
      </c>
      <c r="AU6" s="30"/>
      <c r="AV6" s="23">
        <v>-1</v>
      </c>
      <c r="AW6" s="30"/>
      <c r="AX6" s="23">
        <f>ROUND(AT6/(-AV6),2)</f>
        <v>9</v>
      </c>
      <c r="AY6" t="s" s="11">
        <f>IF(AX6&gt;2,"Tu prends pas de risque c'est bien :)","Tu prends des risques !!!!!!!!!")</f>
        <v>30</v>
      </c>
    </row>
    <row r="7" ht="34" customHeight="1">
      <c r="B7" t="s" s="21">
        <v>34</v>
      </c>
      <c r="C7" s="22">
        <v>-1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>
        <v>-5000</v>
      </c>
      <c r="AB7" s="22"/>
      <c r="AC7" s="22">
        <v>1</v>
      </c>
      <c r="AD7" s="22">
        <v>5</v>
      </c>
      <c r="AE7" s="22"/>
      <c r="AF7" s="22"/>
      <c r="AG7" s="22"/>
      <c r="AH7" s="23">
        <f>SUM(C7:AG7)</f>
        <v>-4995</v>
      </c>
      <c r="AI7" s="29"/>
      <c r="AJ7" s="23">
        <f>COUNT(C7:AG7)</f>
        <v>4</v>
      </c>
      <c r="AK7" s="29"/>
      <c r="AL7" s="23">
        <f>LARGE(C7:AG7,1)</f>
        <v>5</v>
      </c>
      <c r="AM7" s="29"/>
      <c r="AN7" s="23">
        <f>SMALL(C7:AG7,1)</f>
        <v>-5000</v>
      </c>
      <c r="AO7" s="24"/>
      <c r="AP7" s="26">
        <f>STDEV(C7:AG7)</f>
        <v>2500.834577362792</v>
      </c>
      <c r="AQ7" s="27"/>
      <c r="AR7" t="s" s="28">
        <f>IF(AH7&gt;=G3,"Bonne journée  ","Mauvaise journée ")</f>
        <v>32</v>
      </c>
      <c r="AS7" s="30"/>
      <c r="AT7" s="23">
        <v>6</v>
      </c>
      <c r="AU7" s="30"/>
      <c r="AV7" s="23">
        <v>-5001</v>
      </c>
      <c r="AW7" s="30"/>
      <c r="AX7" s="23">
        <f>ROUND(AT7/(-AV7),2)</f>
        <v>0</v>
      </c>
      <c r="AY7" t="s" s="11">
        <f>IF(AX7&gt;2,"Tu prends pas de risque c'est bien :)","Tu prends des risques !!!!!!!!!")</f>
        <v>27</v>
      </c>
    </row>
    <row r="8" ht="34" customHeight="1">
      <c r="B8" t="s" s="21">
        <v>35</v>
      </c>
      <c r="C8" s="22">
        <v>-1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>
        <v>1</v>
      </c>
      <c r="AD8" s="22">
        <v>10</v>
      </c>
      <c r="AE8" s="22"/>
      <c r="AF8" s="22"/>
      <c r="AG8" s="22"/>
      <c r="AH8" s="23">
        <f>SUM(C8:AG8)</f>
        <v>10</v>
      </c>
      <c r="AI8" s="31"/>
      <c r="AJ8" s="23">
        <f>COUNT(C8:AG8)</f>
        <v>3</v>
      </c>
      <c r="AK8" s="31"/>
      <c r="AL8" s="23">
        <f>LARGE(C8:AG8,1)</f>
        <v>10</v>
      </c>
      <c r="AM8" s="31"/>
      <c r="AN8" s="23">
        <f>SMALL(C8:AG8,1)</f>
        <v>-1</v>
      </c>
      <c r="AO8" s="32"/>
      <c r="AP8" s="26">
        <f>STDEV(C8:AG8)</f>
        <v>5.859465277082315</v>
      </c>
      <c r="AQ8" s="33"/>
      <c r="AR8" t="s" s="28">
        <f>IF(AH8&gt;=H3,"Bonne journée  ","Mauvaise journée ")</f>
        <v>32</v>
      </c>
      <c r="AS8" s="34"/>
      <c r="AT8" s="23">
        <v>11</v>
      </c>
      <c r="AU8" s="34"/>
      <c r="AV8" s="23">
        <v>-1</v>
      </c>
      <c r="AW8" s="34"/>
      <c r="AX8" s="23">
        <f>ROUND(AT8/(-AV8),2)</f>
        <v>11</v>
      </c>
      <c r="AY8" t="s" s="11">
        <f>IF(AX8&gt;2,"Tu prends pas de risque c'est bien :)","Tu prends des risques !!!!!!!!!")</f>
        <v>30</v>
      </c>
    </row>
    <row r="9" ht="22" customHeight="1">
      <c r="B9" s="35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7"/>
      <c r="AQ9" s="38"/>
      <c r="AR9" s="39"/>
      <c r="AS9" s="39"/>
      <c r="AT9" s="39"/>
      <c r="AU9" s="39"/>
      <c r="AV9" s="39"/>
      <c r="AW9" s="39"/>
      <c r="AX9" s="39"/>
      <c r="AY9" s="39"/>
    </row>
    <row r="10" ht="34" customHeight="1">
      <c r="B10" t="s" s="2">
        <v>0</v>
      </c>
      <c r="C10" s="3">
        <v>3000</v>
      </c>
      <c r="D10" t="s" s="4">
        <v>1</v>
      </c>
      <c r="E10" t="s" s="4">
        <v>2</v>
      </c>
      <c r="F10" t="s" s="4">
        <v>3</v>
      </c>
      <c r="G10" t="s" s="4">
        <v>4</v>
      </c>
      <c r="H10" t="s" s="4">
        <v>5</v>
      </c>
      <c r="I10" s="5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7"/>
      <c r="AH10" t="s" s="4">
        <v>6</v>
      </c>
      <c r="AI10" s="8">
        <f>SUM(AH12:AH16)</f>
        <v>2494</v>
      </c>
      <c r="AJ10" t="s" s="2">
        <v>7</v>
      </c>
      <c r="AK10" s="8">
        <f>SUM(AJ12:AJ16)</f>
        <v>20</v>
      </c>
      <c r="AL10" t="s" s="4">
        <v>8</v>
      </c>
      <c r="AM10" s="8">
        <f>LARGE(AL12:AL16,1)</f>
        <v>2000</v>
      </c>
      <c r="AN10" t="s" s="4">
        <v>9</v>
      </c>
      <c r="AO10" s="9">
        <f>SMALL(AN12:AN16,1)</f>
        <v>-280</v>
      </c>
      <c r="AP10" t="s" s="4">
        <v>10</v>
      </c>
      <c r="AQ10" s="40">
        <f>STDEV(C12:AG16)</f>
        <v>460.9738090516412</v>
      </c>
      <c r="AR10" t="s" s="4">
        <v>11</v>
      </c>
      <c r="AS10" t="s" s="11">
        <f>IF(AI10&gt;=C10,"Bonne semaine","Mauvaise semaine")</f>
        <v>36</v>
      </c>
      <c r="AT10" t="s" s="4">
        <v>13</v>
      </c>
      <c r="AU10" s="8">
        <f>SUMIF(C12:AG16,"&gt;0")</f>
        <v>2778</v>
      </c>
      <c r="AV10" t="s" s="4">
        <v>14</v>
      </c>
      <c r="AW10" s="12">
        <v>-284</v>
      </c>
      <c r="AX10" t="s" s="4">
        <v>15</v>
      </c>
      <c r="AY10" s="9">
        <f>ROUND(AU10/(-AW10),2)</f>
        <v>9.779999999999999</v>
      </c>
    </row>
    <row r="11" ht="46" customHeight="1">
      <c r="B11" t="s" s="13">
        <v>37</v>
      </c>
      <c r="C11" t="s" s="4">
        <v>17</v>
      </c>
      <c r="D11" s="3">
        <v>200</v>
      </c>
      <c r="E11" s="3">
        <v>200</v>
      </c>
      <c r="F11" s="3"/>
      <c r="G11" s="3"/>
      <c r="H11" s="3">
        <v>500</v>
      </c>
      <c r="I11" s="14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6"/>
      <c r="AH11" t="s" s="2">
        <v>18</v>
      </c>
      <c r="AI11" s="17"/>
      <c r="AJ11" t="s" s="2">
        <v>19</v>
      </c>
      <c r="AK11" s="17"/>
      <c r="AL11" t="s" s="2">
        <v>20</v>
      </c>
      <c r="AM11" s="17"/>
      <c r="AN11" t="s" s="2">
        <v>21</v>
      </c>
      <c r="AO11" s="17"/>
      <c r="AP11" t="s" s="2">
        <v>22</v>
      </c>
      <c r="AQ11" s="18"/>
      <c r="AR11" t="s" s="2">
        <v>23</v>
      </c>
      <c r="AS11" s="17"/>
      <c r="AT11" t="s" s="4">
        <v>24</v>
      </c>
      <c r="AU11" s="19"/>
      <c r="AV11" t="s" s="4">
        <v>25</v>
      </c>
      <c r="AW11" s="17"/>
      <c r="AX11" t="s" s="4">
        <v>26</v>
      </c>
      <c r="AY11" t="s" s="9">
        <f>IF(AY10&gt;2,"Tu prends pas de risque c'est bien :)","Tu prends des risques !!!!!!!!!")</f>
        <v>30</v>
      </c>
    </row>
    <row r="12" ht="34" customHeight="1">
      <c r="B12" t="s" s="21">
        <v>28</v>
      </c>
      <c r="C12" s="22">
        <v>1</v>
      </c>
      <c r="D12" s="22">
        <v>10</v>
      </c>
      <c r="E12" s="22">
        <v>4</v>
      </c>
      <c r="F12" s="22">
        <v>100</v>
      </c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>
        <v>500</v>
      </c>
      <c r="AB12" s="22"/>
      <c r="AC12" s="22"/>
      <c r="AD12" s="22"/>
      <c r="AE12" s="22">
        <v>85</v>
      </c>
      <c r="AF12" s="22">
        <v>50</v>
      </c>
      <c r="AG12" s="22">
        <v>-280</v>
      </c>
      <c r="AH12" s="23">
        <f>SUM(C12:AG12)</f>
        <v>470</v>
      </c>
      <c r="AI12" s="24"/>
      <c r="AJ12" s="23">
        <f>COUNT(D12:AH12)</f>
        <v>8</v>
      </c>
      <c r="AK12" s="24"/>
      <c r="AL12" s="23">
        <f>LARGE(C12:AG12,1)</f>
        <v>500</v>
      </c>
      <c r="AM12" s="24"/>
      <c r="AN12" s="23">
        <f>SMALL(C12:AG12,1)</f>
        <v>-280</v>
      </c>
      <c r="AO12" s="25"/>
      <c r="AP12" s="26">
        <f>STDEV(C12:AG12)</f>
        <v>214.0191913958052</v>
      </c>
      <c r="AQ12" s="27"/>
      <c r="AR12" t="s" s="28">
        <f>IF(AH12&gt;=D11,"Bonne journée  ","Mauvaise journée ")</f>
        <v>29</v>
      </c>
      <c r="AS12" s="25"/>
      <c r="AT12" s="23">
        <v>750</v>
      </c>
      <c r="AU12" s="25"/>
      <c r="AV12" s="23">
        <v>-280</v>
      </c>
      <c r="AW12" s="25"/>
      <c r="AX12" s="23">
        <f>ROUND(AT12/(-AV12),2)</f>
        <v>2.68</v>
      </c>
      <c r="AY12" t="s" s="11">
        <f>IF(AX12&gt;2,"Tu prends pas de risque c'est bien :)","Tu prends des risques !!!!!!!!!")</f>
        <v>30</v>
      </c>
    </row>
    <row r="13" ht="34" customHeight="1">
      <c r="B13" t="s" s="21">
        <v>31</v>
      </c>
      <c r="C13" s="22">
        <v>2000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>
        <v>2</v>
      </c>
      <c r="Y13" s="22"/>
      <c r="Z13" s="22"/>
      <c r="AA13" s="22"/>
      <c r="AB13" s="22"/>
      <c r="AC13" s="22"/>
      <c r="AD13" s="22"/>
      <c r="AE13" s="22"/>
      <c r="AF13" s="22">
        <v>-1</v>
      </c>
      <c r="AG13" s="22"/>
      <c r="AH13" s="23">
        <f>SUM(C13:AG13)</f>
        <v>2001</v>
      </c>
      <c r="AI13" s="29"/>
      <c r="AJ13" s="23">
        <f>COUNT(C13:AG13)</f>
        <v>3</v>
      </c>
      <c r="AK13" s="29"/>
      <c r="AL13" s="23">
        <f>LARGE(C13:AG13,1)</f>
        <v>2000</v>
      </c>
      <c r="AM13" s="29"/>
      <c r="AN13" s="23">
        <f>SMALL(C13:AG13,1)</f>
        <v>-1</v>
      </c>
      <c r="AO13" s="24"/>
      <c r="AP13" s="26">
        <f>STDEV(C13:AG13)</f>
        <v>1154.412837766455</v>
      </c>
      <c r="AQ13" s="27"/>
      <c r="AR13" t="s" s="28">
        <f>IF(AH13&gt;=E11,"Bonne journée  ","Mauvaise journée ")</f>
        <v>29</v>
      </c>
      <c r="AS13" s="30"/>
      <c r="AT13" s="23">
        <v>2002</v>
      </c>
      <c r="AU13" s="30"/>
      <c r="AV13" s="23">
        <v>-1</v>
      </c>
      <c r="AW13" s="30"/>
      <c r="AX13" s="23">
        <f>ROUND(AT13/(-AV13),2)</f>
        <v>2002</v>
      </c>
      <c r="AY13" t="s" s="41">
        <f>IF(AX13&gt;2,"Tu prends pas de risque c'est bien :)","Tu prends des risques !!!!!!!!!")</f>
        <v>30</v>
      </c>
    </row>
    <row r="14" ht="34" customHeight="1">
      <c r="B14" t="s" s="21">
        <v>33</v>
      </c>
      <c r="C14" s="22">
        <v>-1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>
        <v>1</v>
      </c>
      <c r="AD14" s="22">
        <v>8</v>
      </c>
      <c r="AE14" s="22"/>
      <c r="AF14" s="22"/>
      <c r="AG14" s="22"/>
      <c r="AH14" s="23">
        <f>SUM(C14:AG14)</f>
        <v>8</v>
      </c>
      <c r="AI14" s="29"/>
      <c r="AJ14" s="23">
        <f>COUNT(C14:AG14)</f>
        <v>3</v>
      </c>
      <c r="AK14" s="29"/>
      <c r="AL14" s="23">
        <f>LARGE(C14:AG14,1)</f>
        <v>8</v>
      </c>
      <c r="AM14" s="29"/>
      <c r="AN14" s="23">
        <f>SMALL(C14:AG14,1)</f>
        <v>-1</v>
      </c>
      <c r="AO14" s="24"/>
      <c r="AP14" s="26">
        <f>STDEV(C14:AG14)</f>
        <v>4.725815626252609</v>
      </c>
      <c r="AQ14" s="27"/>
      <c r="AR14" t="s" s="28">
        <f>IF(AH14&gt;=F11,"Bonne journée  ","Mauvaise journée ")</f>
        <v>29</v>
      </c>
      <c r="AS14" s="30"/>
      <c r="AT14" s="23">
        <v>9</v>
      </c>
      <c r="AU14" s="30"/>
      <c r="AV14" s="23">
        <v>-1</v>
      </c>
      <c r="AW14" s="30"/>
      <c r="AX14" s="23">
        <f>ROUND(AT14/(-AV14),2)</f>
        <v>9</v>
      </c>
      <c r="AY14" t="s" s="42">
        <f>IF(AX14&gt;2,"Tu prends pas de risque c'est bien :)","Tu prends des risques !!!!!!!!!")</f>
        <v>30</v>
      </c>
    </row>
    <row r="15" ht="34" customHeight="1">
      <c r="B15" t="s" s="21">
        <v>34</v>
      </c>
      <c r="C15" s="22">
        <v>-1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>
        <v>1</v>
      </c>
      <c r="AD15" s="22">
        <v>5</v>
      </c>
      <c r="AE15" s="22"/>
      <c r="AF15" s="22"/>
      <c r="AG15" s="22"/>
      <c r="AH15" s="23">
        <f>SUM(C15:AG15)</f>
        <v>5</v>
      </c>
      <c r="AI15" s="29"/>
      <c r="AJ15" s="23">
        <f>COUNT(C15:AG15)</f>
        <v>3</v>
      </c>
      <c r="AK15" s="29"/>
      <c r="AL15" s="23">
        <f>LARGE(C15:AG15,1)</f>
        <v>5</v>
      </c>
      <c r="AM15" s="29"/>
      <c r="AN15" s="23">
        <f>SMALL(C15:AG15,1)</f>
        <v>-1</v>
      </c>
      <c r="AO15" s="24"/>
      <c r="AP15" s="26">
        <f>STDEV(C15:AG15)</f>
        <v>3.055050463303893</v>
      </c>
      <c r="AQ15" s="27"/>
      <c r="AR15" t="s" s="28">
        <f>IF(AH15&gt;=G11,"Bonne journée  ","Mauvaise journée ")</f>
        <v>29</v>
      </c>
      <c r="AS15" s="30"/>
      <c r="AT15" s="23">
        <v>6</v>
      </c>
      <c r="AU15" s="30"/>
      <c r="AV15" s="23">
        <v>-1</v>
      </c>
      <c r="AW15" s="30"/>
      <c r="AX15" s="23">
        <f>ROUND(AT15/(-AV15),2)</f>
        <v>6</v>
      </c>
      <c r="AY15" t="s" s="42">
        <f>IF(AX15&gt;2,"Tu prends pas de risque c'est bien :)","Tu prends des risques !!!!!!!!!")</f>
        <v>30</v>
      </c>
    </row>
    <row r="16" ht="34" customHeight="1">
      <c r="B16" t="s" s="21">
        <v>35</v>
      </c>
      <c r="C16" s="22">
        <v>-1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>
        <v>1</v>
      </c>
      <c r="AD16" s="22">
        <v>10</v>
      </c>
      <c r="AE16" s="22"/>
      <c r="AF16" s="22"/>
      <c r="AG16" s="22"/>
      <c r="AH16" s="23">
        <f>SUM(C16:AG16)</f>
        <v>10</v>
      </c>
      <c r="AI16" s="31"/>
      <c r="AJ16" s="23">
        <f>COUNT(C16:AG16)</f>
        <v>3</v>
      </c>
      <c r="AK16" s="31"/>
      <c r="AL16" s="23">
        <f>LARGE(C16:AG16,1)</f>
        <v>10</v>
      </c>
      <c r="AM16" s="31"/>
      <c r="AN16" s="23">
        <f>SMALL(C16:AG16,1)</f>
        <v>-1</v>
      </c>
      <c r="AO16" s="32"/>
      <c r="AP16" s="26">
        <f>STDEV(C16:AG16)</f>
        <v>5.859465277082315</v>
      </c>
      <c r="AQ16" s="33"/>
      <c r="AR16" t="s" s="28">
        <f>IF(AH16&gt;=H11,"Bonne journée  ","Mauvaise journée ")</f>
        <v>32</v>
      </c>
      <c r="AS16" s="34"/>
      <c r="AT16" s="23">
        <v>11</v>
      </c>
      <c r="AU16" s="34"/>
      <c r="AV16" s="23">
        <v>-1</v>
      </c>
      <c r="AW16" s="34"/>
      <c r="AX16" s="23">
        <f>ROUND(AT16/(-AV16),2)</f>
        <v>11</v>
      </c>
      <c r="AY16" t="s" s="43">
        <f>IF(AX16&gt;2,"Tu prends pas de risque c'est bien :)","Tu prends des risques !!!!!!!!!")</f>
        <v>30</v>
      </c>
    </row>
    <row r="17" ht="22" customHeight="1">
      <c r="B17" s="44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7"/>
      <c r="AQ17" s="38"/>
      <c r="AR17" s="39"/>
      <c r="AS17" s="39"/>
      <c r="AT17" s="39"/>
      <c r="AU17" s="39"/>
      <c r="AV17" s="39"/>
      <c r="AW17" s="39"/>
      <c r="AX17" s="39"/>
      <c r="AY17" s="45"/>
    </row>
    <row r="18" ht="34" customHeight="1">
      <c r="B18" t="s" s="2">
        <v>0</v>
      </c>
      <c r="C18" s="3">
        <v>3000</v>
      </c>
      <c r="D18" t="s" s="4">
        <v>1</v>
      </c>
      <c r="E18" t="s" s="4">
        <v>2</v>
      </c>
      <c r="F18" t="s" s="4">
        <v>3</v>
      </c>
      <c r="G18" t="s" s="4">
        <v>4</v>
      </c>
      <c r="H18" t="s" s="4">
        <v>5</v>
      </c>
      <c r="I18" s="5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7"/>
      <c r="AH18" t="s" s="4">
        <v>6</v>
      </c>
      <c r="AI18" s="8">
        <f>SUM(AH20:AH24)</f>
        <v>1014</v>
      </c>
      <c r="AJ18" t="s" s="2">
        <v>7</v>
      </c>
      <c r="AK18" s="8">
        <f>SUM(AJ20:AJ24)</f>
        <v>20</v>
      </c>
      <c r="AL18" t="s" s="4">
        <v>8</v>
      </c>
      <c r="AM18" s="8">
        <f>LARGE(AL20:AL24,1)</f>
        <v>1000</v>
      </c>
      <c r="AN18" t="s" s="4">
        <v>9</v>
      </c>
      <c r="AO18" s="9">
        <f>SMALL(AN20:AN24,1)</f>
        <v>-280</v>
      </c>
      <c r="AP18" t="s" s="4">
        <v>10</v>
      </c>
      <c r="AQ18" s="40">
        <f>STDEV(C20:AG24)</f>
        <v>234.7935487323188</v>
      </c>
      <c r="AR18" t="s" s="4">
        <v>11</v>
      </c>
      <c r="AS18" t="s" s="11">
        <f>IF(AI18&gt;=C18,"Bonne semaine","Mauvaise semaine")</f>
        <v>36</v>
      </c>
      <c r="AT18" t="s" s="4">
        <v>13</v>
      </c>
      <c r="AU18" s="8">
        <f>SUMIF(C20:AG24,"&gt;0")</f>
        <v>1298</v>
      </c>
      <c r="AV18" t="s" s="4">
        <v>14</v>
      </c>
      <c r="AW18" s="12">
        <v>-284</v>
      </c>
      <c r="AX18" t="s" s="4">
        <v>15</v>
      </c>
      <c r="AY18" s="9">
        <f>ROUND(AU18/(-AW18),2)</f>
        <v>4.57</v>
      </c>
    </row>
    <row r="19" ht="46" customHeight="1">
      <c r="B19" t="s" s="13">
        <v>38</v>
      </c>
      <c r="C19" t="s" s="4">
        <v>17</v>
      </c>
      <c r="D19" s="3">
        <v>200</v>
      </c>
      <c r="E19" s="3">
        <v>200</v>
      </c>
      <c r="F19" s="3"/>
      <c r="G19" s="3"/>
      <c r="H19" s="3">
        <v>500</v>
      </c>
      <c r="I19" s="14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6"/>
      <c r="AH19" t="s" s="2">
        <v>18</v>
      </c>
      <c r="AI19" s="17"/>
      <c r="AJ19" t="s" s="2">
        <v>19</v>
      </c>
      <c r="AK19" s="17"/>
      <c r="AL19" t="s" s="2">
        <v>20</v>
      </c>
      <c r="AM19" s="17"/>
      <c r="AN19" t="s" s="2">
        <v>21</v>
      </c>
      <c r="AO19" s="17"/>
      <c r="AP19" t="s" s="2">
        <v>22</v>
      </c>
      <c r="AQ19" s="18"/>
      <c r="AR19" t="s" s="2">
        <v>23</v>
      </c>
      <c r="AS19" s="17"/>
      <c r="AT19" t="s" s="4">
        <v>24</v>
      </c>
      <c r="AU19" s="19"/>
      <c r="AV19" t="s" s="4">
        <v>25</v>
      </c>
      <c r="AW19" s="17"/>
      <c r="AX19" t="s" s="4">
        <v>26</v>
      </c>
      <c r="AY19" t="s" s="9">
        <f>IF(AY18&gt;2,"Tu prends pas de risque c'est bien :)","Tu prends des risques !!!!!!!!!")</f>
        <v>30</v>
      </c>
    </row>
    <row r="20" ht="34" customHeight="1">
      <c r="B20" t="s" s="21">
        <v>28</v>
      </c>
      <c r="C20" s="22">
        <v>1</v>
      </c>
      <c r="D20" s="22">
        <v>10</v>
      </c>
      <c r="E20" s="22">
        <v>4</v>
      </c>
      <c r="F20" s="22">
        <v>100</v>
      </c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>
        <v>1000</v>
      </c>
      <c r="AB20" s="22"/>
      <c r="AC20" s="22"/>
      <c r="AD20" s="22"/>
      <c r="AE20" s="22">
        <v>85</v>
      </c>
      <c r="AF20" s="22">
        <v>50</v>
      </c>
      <c r="AG20" s="22">
        <v>-280</v>
      </c>
      <c r="AH20" s="23">
        <f>SUM(C20:AG20)</f>
        <v>970</v>
      </c>
      <c r="AI20" s="24"/>
      <c r="AJ20" s="23">
        <f>COUNT(D20:AH20)</f>
        <v>8</v>
      </c>
      <c r="AK20" s="24"/>
      <c r="AL20" s="23">
        <f>LARGE(C20:AG20,1)</f>
        <v>1000</v>
      </c>
      <c r="AM20" s="24"/>
      <c r="AN20" s="23">
        <f>SMALL(C20:AG20,1)</f>
        <v>-280</v>
      </c>
      <c r="AO20" s="25"/>
      <c r="AP20" s="26">
        <f>STDEV(C20:AG20)</f>
        <v>374.2858914939603</v>
      </c>
      <c r="AQ20" s="27"/>
      <c r="AR20" t="s" s="28">
        <f>IF(AH20&gt;=D19,"Bonne journée  ","Mauvaise journée ")</f>
        <v>29</v>
      </c>
      <c r="AS20" s="25"/>
      <c r="AT20" s="23">
        <v>1250</v>
      </c>
      <c r="AU20" s="25"/>
      <c r="AV20" s="23">
        <v>-280</v>
      </c>
      <c r="AW20" s="25"/>
      <c r="AX20" s="23">
        <f>ROUND(AT20/(-AV20),2)</f>
        <v>4.46</v>
      </c>
      <c r="AY20" t="s" s="11">
        <f>IF(AX20&gt;2,"Tu prends pas de risque c'est bien :)","Tu prends des risques !!!!!!!!!")</f>
        <v>30</v>
      </c>
    </row>
    <row r="21" ht="34" customHeight="1">
      <c r="B21" t="s" s="21">
        <v>31</v>
      </c>
      <c r="C21" s="22">
        <v>20</v>
      </c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>
        <v>2</v>
      </c>
      <c r="Y21" s="22"/>
      <c r="Z21" s="22"/>
      <c r="AA21" s="22"/>
      <c r="AB21" s="22"/>
      <c r="AC21" s="22"/>
      <c r="AD21" s="22"/>
      <c r="AE21" s="22"/>
      <c r="AF21" s="22">
        <v>-1</v>
      </c>
      <c r="AG21" s="22"/>
      <c r="AH21" s="23">
        <f>SUM(C21:AG21)</f>
        <v>21</v>
      </c>
      <c r="AI21" s="29"/>
      <c r="AJ21" s="23">
        <f>COUNT(C21:AG21)</f>
        <v>3</v>
      </c>
      <c r="AK21" s="29"/>
      <c r="AL21" s="23">
        <f>LARGE(C21:AG21,1)</f>
        <v>20</v>
      </c>
      <c r="AM21" s="29"/>
      <c r="AN21" s="23">
        <f>SMALL(C21:AG21,1)</f>
        <v>-1</v>
      </c>
      <c r="AO21" s="24"/>
      <c r="AP21" s="26">
        <f>STDEV(C21:AG21)</f>
        <v>11.35781669160055</v>
      </c>
      <c r="AQ21" s="27"/>
      <c r="AR21" t="s" s="28">
        <f>IF(AH21&gt;=E19,"Bonne journée  ","Mauvaise journée ")</f>
        <v>32</v>
      </c>
      <c r="AS21" s="30"/>
      <c r="AT21" s="23">
        <v>22</v>
      </c>
      <c r="AU21" s="30"/>
      <c r="AV21" s="23">
        <v>-1</v>
      </c>
      <c r="AW21" s="30"/>
      <c r="AX21" s="23">
        <f>ROUND(AT21/(-AV21),2)</f>
        <v>22</v>
      </c>
      <c r="AY21" t="s" s="41">
        <f>IF(AX21&gt;2,"Tu prends pas de risque c'est bien :)","Tu prends des risques !!!!!!!!!")</f>
        <v>30</v>
      </c>
    </row>
    <row r="22" ht="34" customHeight="1">
      <c r="B22" t="s" s="21">
        <v>33</v>
      </c>
      <c r="C22" s="22">
        <v>-1</v>
      </c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>
        <v>1</v>
      </c>
      <c r="AD22" s="22">
        <v>8</v>
      </c>
      <c r="AE22" s="22"/>
      <c r="AF22" s="22"/>
      <c r="AG22" s="22"/>
      <c r="AH22" s="23">
        <f>SUM(C22:AG22)</f>
        <v>8</v>
      </c>
      <c r="AI22" s="29"/>
      <c r="AJ22" s="23">
        <f>COUNT(C22:AG22)</f>
        <v>3</v>
      </c>
      <c r="AK22" s="29"/>
      <c r="AL22" s="23">
        <f>LARGE(C22:AG22,1)</f>
        <v>8</v>
      </c>
      <c r="AM22" s="29"/>
      <c r="AN22" s="23">
        <f>SMALL(C22:AG22,1)</f>
        <v>-1</v>
      </c>
      <c r="AO22" s="24"/>
      <c r="AP22" s="26">
        <f>STDEV(C22:AG22)</f>
        <v>4.725815626252609</v>
      </c>
      <c r="AQ22" s="27"/>
      <c r="AR22" t="s" s="28">
        <f>IF(AH22&gt;=F19,"Bonne journée  ","Mauvaise journée ")</f>
        <v>29</v>
      </c>
      <c r="AS22" s="30"/>
      <c r="AT22" s="23">
        <v>9</v>
      </c>
      <c r="AU22" s="30"/>
      <c r="AV22" s="23">
        <v>-1</v>
      </c>
      <c r="AW22" s="30"/>
      <c r="AX22" s="23">
        <f>ROUND(AT22/(-AV22),2)</f>
        <v>9</v>
      </c>
      <c r="AY22" t="s" s="42">
        <f>IF(AX22&gt;2,"Tu prends pas de risque c'est bien :)","Tu prends des risques !!!!!!!!!")</f>
        <v>30</v>
      </c>
    </row>
    <row r="23" ht="34" customHeight="1">
      <c r="B23" t="s" s="21">
        <v>34</v>
      </c>
      <c r="C23" s="22">
        <v>-1</v>
      </c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>
        <v>1</v>
      </c>
      <c r="AD23" s="22">
        <v>5</v>
      </c>
      <c r="AE23" s="22"/>
      <c r="AF23" s="22"/>
      <c r="AG23" s="22"/>
      <c r="AH23" s="23">
        <f>SUM(C23:AG23)</f>
        <v>5</v>
      </c>
      <c r="AI23" s="29"/>
      <c r="AJ23" s="23">
        <f>COUNT(C23:AG23)</f>
        <v>3</v>
      </c>
      <c r="AK23" s="29"/>
      <c r="AL23" s="23">
        <f>LARGE(C23:AG23,1)</f>
        <v>5</v>
      </c>
      <c r="AM23" s="29"/>
      <c r="AN23" s="23">
        <f>SMALL(C23:AG23,1)</f>
        <v>-1</v>
      </c>
      <c r="AO23" s="24"/>
      <c r="AP23" s="26">
        <f>STDEV(C23:AG23)</f>
        <v>3.055050463303893</v>
      </c>
      <c r="AQ23" s="27"/>
      <c r="AR23" t="s" s="28">
        <f>IF(AH23&gt;=G19,"Bonne journée  ","Mauvaise journée ")</f>
        <v>29</v>
      </c>
      <c r="AS23" s="30"/>
      <c r="AT23" s="23">
        <v>6</v>
      </c>
      <c r="AU23" s="30"/>
      <c r="AV23" s="23">
        <v>-1</v>
      </c>
      <c r="AW23" s="30"/>
      <c r="AX23" s="23">
        <f>ROUND(AT23/(-AV23),2)</f>
        <v>6</v>
      </c>
      <c r="AY23" t="s" s="42">
        <f>IF(AX23&gt;2,"Tu prends pas de risque c'est bien :)","Tu prends des risques !!!!!!!!!")</f>
        <v>30</v>
      </c>
    </row>
    <row r="24" ht="34" customHeight="1">
      <c r="B24" t="s" s="21">
        <v>35</v>
      </c>
      <c r="C24" s="22">
        <v>-1</v>
      </c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>
        <v>1</v>
      </c>
      <c r="AD24" s="22">
        <v>10</v>
      </c>
      <c r="AE24" s="22"/>
      <c r="AF24" s="22"/>
      <c r="AG24" s="22"/>
      <c r="AH24" s="23">
        <f>SUM(C24:AG24)</f>
        <v>10</v>
      </c>
      <c r="AI24" s="31"/>
      <c r="AJ24" s="23">
        <f>COUNT(C24:AG24)</f>
        <v>3</v>
      </c>
      <c r="AK24" s="31"/>
      <c r="AL24" s="23">
        <f>LARGE(C24:AG24,1)</f>
        <v>10</v>
      </c>
      <c r="AM24" s="31"/>
      <c r="AN24" s="23">
        <f>SMALL(C24:AG24,1)</f>
        <v>-1</v>
      </c>
      <c r="AO24" s="32"/>
      <c r="AP24" s="26">
        <f>STDEV(C24:AG24)</f>
        <v>5.859465277082315</v>
      </c>
      <c r="AQ24" s="33"/>
      <c r="AR24" t="s" s="28">
        <f>IF(AH24&gt;=H19,"Bonne journée  ","Mauvaise journée ")</f>
        <v>32</v>
      </c>
      <c r="AS24" s="34"/>
      <c r="AT24" s="23">
        <v>11</v>
      </c>
      <c r="AU24" s="34"/>
      <c r="AV24" s="23">
        <v>-1</v>
      </c>
      <c r="AW24" s="34"/>
      <c r="AX24" s="23">
        <f>ROUND(AT24/(-AV24),2)</f>
        <v>11</v>
      </c>
      <c r="AY24" t="s" s="43">
        <f>IF(AX24&gt;2,"Tu prends pas de risque c'est bien :)","Tu prends des risques !!!!!!!!!")</f>
        <v>30</v>
      </c>
    </row>
    <row r="25" ht="22" customHeight="1">
      <c r="B25" s="35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36"/>
      <c r="AO25" s="36"/>
      <c r="AP25" s="37"/>
      <c r="AQ25" s="38"/>
      <c r="AR25" s="39"/>
      <c r="AS25" s="39"/>
      <c r="AT25" s="39"/>
      <c r="AU25" s="39"/>
      <c r="AV25" s="39"/>
      <c r="AW25" s="39"/>
      <c r="AX25" s="39"/>
      <c r="AY25" s="39"/>
    </row>
    <row r="26" ht="34" customHeight="1">
      <c r="B26" t="s" s="2">
        <v>0</v>
      </c>
      <c r="C26" s="3">
        <v>3000</v>
      </c>
      <c r="D26" t="s" s="4">
        <v>1</v>
      </c>
      <c r="E26" t="s" s="4">
        <v>2</v>
      </c>
      <c r="F26" t="s" s="4">
        <v>3</v>
      </c>
      <c r="G26" t="s" s="4">
        <v>4</v>
      </c>
      <c r="H26" t="s" s="4">
        <v>5</v>
      </c>
      <c r="I26" s="5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7"/>
      <c r="AH26" t="s" s="4">
        <v>6</v>
      </c>
      <c r="AI26" s="8">
        <f>SUM(AH28:AH32)</f>
        <v>5220</v>
      </c>
      <c r="AJ26" t="s" s="2">
        <v>7</v>
      </c>
      <c r="AK26" s="8">
        <f>SUM(AJ28:AJ32)</f>
        <v>25</v>
      </c>
      <c r="AL26" t="s" s="4">
        <v>8</v>
      </c>
      <c r="AM26" s="8">
        <f>LARGE(AL28:AL32,1)</f>
        <v>5000</v>
      </c>
      <c r="AN26" t="s" s="4">
        <v>9</v>
      </c>
      <c r="AO26" s="9">
        <f>SMALL(AN28:AN32,1)</f>
        <v>-800</v>
      </c>
      <c r="AP26" t="s" s="4">
        <v>10</v>
      </c>
      <c r="AQ26" s="40">
        <f>STDEV(C28:AG32)</f>
        <v>1023.656151579556</v>
      </c>
      <c r="AR26" t="s" s="4">
        <v>11</v>
      </c>
      <c r="AS26" t="s" s="11">
        <f>IF(AI26&gt;=C26,"Bonne semaine","Mauvaise semaine")</f>
        <v>12</v>
      </c>
      <c r="AT26" t="s" s="4">
        <v>13</v>
      </c>
      <c r="AU26" s="8">
        <f>SUMIF(C28:AG32,"&gt;0")</f>
        <v>6304</v>
      </c>
      <c r="AV26" t="s" s="4">
        <v>14</v>
      </c>
      <c r="AW26" s="12">
        <v>-1084</v>
      </c>
      <c r="AX26" t="s" s="4">
        <v>15</v>
      </c>
      <c r="AY26" s="9">
        <f>ROUND(AU26/(-AW26),2)</f>
        <v>5.82</v>
      </c>
    </row>
    <row r="27" ht="46" customHeight="1">
      <c r="B27" t="s" s="13">
        <v>39</v>
      </c>
      <c r="C27" t="s" s="4">
        <v>17</v>
      </c>
      <c r="D27" s="3">
        <v>200</v>
      </c>
      <c r="E27" s="3">
        <v>200</v>
      </c>
      <c r="F27" s="3">
        <v>200</v>
      </c>
      <c r="G27" s="3">
        <v>200</v>
      </c>
      <c r="H27" s="3">
        <v>200</v>
      </c>
      <c r="I27" s="14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6"/>
      <c r="AH27" t="s" s="2">
        <v>18</v>
      </c>
      <c r="AI27" s="17"/>
      <c r="AJ27" t="s" s="2">
        <v>19</v>
      </c>
      <c r="AK27" s="17"/>
      <c r="AL27" t="s" s="2">
        <v>20</v>
      </c>
      <c r="AM27" s="17"/>
      <c r="AN27" t="s" s="2">
        <v>21</v>
      </c>
      <c r="AO27" s="17"/>
      <c r="AP27" t="s" s="2">
        <v>22</v>
      </c>
      <c r="AQ27" s="18"/>
      <c r="AR27" t="s" s="2">
        <v>23</v>
      </c>
      <c r="AS27" s="17"/>
      <c r="AT27" t="s" s="4">
        <v>24</v>
      </c>
      <c r="AU27" s="19"/>
      <c r="AV27" t="s" s="4">
        <v>25</v>
      </c>
      <c r="AW27" s="17"/>
      <c r="AX27" t="s" s="4">
        <v>26</v>
      </c>
      <c r="AY27" t="s" s="9">
        <f>IF(AY26&gt;2,"Tu prends pas de risque c'est bien :)","Tu prends des risques !!!!!!!!!")</f>
        <v>30</v>
      </c>
    </row>
    <row r="28" ht="34" customHeight="1">
      <c r="B28" t="s" s="21">
        <v>28</v>
      </c>
      <c r="C28" s="22">
        <v>1</v>
      </c>
      <c r="D28" s="22">
        <v>10</v>
      </c>
      <c r="E28" s="22">
        <v>4</v>
      </c>
      <c r="F28" s="22">
        <v>100</v>
      </c>
      <c r="G28" s="22">
        <v>500</v>
      </c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>
        <v>500</v>
      </c>
      <c r="AB28" s="22"/>
      <c r="AC28" s="22"/>
      <c r="AD28" s="22"/>
      <c r="AE28" s="22">
        <v>85</v>
      </c>
      <c r="AF28" s="22">
        <v>50</v>
      </c>
      <c r="AG28" s="22">
        <v>-280</v>
      </c>
      <c r="AH28" s="23">
        <f>SUM(C28:AG28)</f>
        <v>970</v>
      </c>
      <c r="AI28" s="24"/>
      <c r="AJ28" s="23">
        <f>COUNT(D28:AH28)</f>
        <v>9</v>
      </c>
      <c r="AK28" s="24"/>
      <c r="AL28" s="23">
        <f>LARGE(C28:AG28,1)</f>
        <v>500</v>
      </c>
      <c r="AM28" s="24"/>
      <c r="AN28" s="23">
        <f>SMALL(C28:AG28,1)</f>
        <v>-280</v>
      </c>
      <c r="AO28" s="25"/>
      <c r="AP28" s="26">
        <f>STDEV(C28:AG28)</f>
        <v>248.4193922471522</v>
      </c>
      <c r="AQ28" s="27"/>
      <c r="AR28" t="s" s="28">
        <f>IF(AH28&gt;=D27,"Bonne journée  ","Mauvaise journée ")</f>
        <v>29</v>
      </c>
      <c r="AS28" s="25"/>
      <c r="AT28" s="23">
        <v>1250</v>
      </c>
      <c r="AU28" s="25"/>
      <c r="AV28" s="23">
        <v>-280</v>
      </c>
      <c r="AW28" s="25"/>
      <c r="AX28" s="23">
        <f>ROUND(AT28/(-AV28),2)</f>
        <v>4.46</v>
      </c>
      <c r="AY28" t="s" s="11">
        <f>IF(AX28&gt;2,"Tu prends pas de risque c'est bien :)","Tu prends des risques !!!!!!!!!")</f>
        <v>30</v>
      </c>
    </row>
    <row r="29" ht="34" customHeight="1">
      <c r="B29" t="s" s="21">
        <v>31</v>
      </c>
      <c r="C29" s="22">
        <v>20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>
        <v>5000</v>
      </c>
      <c r="U29" s="22"/>
      <c r="V29" s="22"/>
      <c r="W29" s="22"/>
      <c r="X29" s="22">
        <v>2</v>
      </c>
      <c r="Y29" s="22"/>
      <c r="Z29" s="22"/>
      <c r="AA29" s="22"/>
      <c r="AB29" s="22"/>
      <c r="AC29" s="22"/>
      <c r="AD29" s="22"/>
      <c r="AE29" s="22"/>
      <c r="AF29" s="22">
        <v>-1</v>
      </c>
      <c r="AG29" s="22"/>
      <c r="AH29" s="23">
        <f>SUM(C29:AG29)</f>
        <v>5021</v>
      </c>
      <c r="AI29" s="29"/>
      <c r="AJ29" s="23">
        <f>COUNT(C29:AG29)</f>
        <v>4</v>
      </c>
      <c r="AK29" s="29"/>
      <c r="AL29" s="23">
        <f>LARGE(C29:AG29,1)</f>
        <v>5000</v>
      </c>
      <c r="AM29" s="29"/>
      <c r="AN29" s="23">
        <f>SMALL(C29:AG29,1)</f>
        <v>-1</v>
      </c>
      <c r="AO29" s="24"/>
      <c r="AP29" s="26">
        <f>STDEV(C29:AG29)</f>
        <v>2496.517224054342</v>
      </c>
      <c r="AQ29" s="27"/>
      <c r="AR29" t="s" s="28">
        <f>IF(AH29&gt;=E27,"Bonne journée  ","Mauvaise journée ")</f>
        <v>29</v>
      </c>
      <c r="AS29" s="30"/>
      <c r="AT29" s="23">
        <v>5022</v>
      </c>
      <c r="AU29" s="30"/>
      <c r="AV29" s="23">
        <v>-1</v>
      </c>
      <c r="AW29" s="30"/>
      <c r="AX29" s="23">
        <f>ROUND(AT29/(-AV29),2)</f>
        <v>5022</v>
      </c>
      <c r="AY29" t="s" s="41">
        <f>IF(AX29&gt;2,"Tu prends pas de risque c'est bien :)","Tu prends des risques !!!!!!!!!")</f>
        <v>30</v>
      </c>
    </row>
    <row r="30" ht="34" customHeight="1">
      <c r="B30" t="s" s="21">
        <v>33</v>
      </c>
      <c r="C30" s="22">
        <v>-1</v>
      </c>
      <c r="D30" s="22">
        <v>4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>
        <f>-800</f>
        <v>-800</v>
      </c>
      <c r="Y30" s="22"/>
      <c r="Z30" s="22"/>
      <c r="AA30" s="22"/>
      <c r="AB30" s="22"/>
      <c r="AC30" s="22">
        <v>1</v>
      </c>
      <c r="AD30" s="22">
        <v>8</v>
      </c>
      <c r="AE30" s="22"/>
      <c r="AF30" s="22"/>
      <c r="AG30" s="22"/>
      <c r="AH30" s="23">
        <f>SUM(C30:AG30)</f>
        <v>-788</v>
      </c>
      <c r="AI30" s="29"/>
      <c r="AJ30" s="23">
        <f>COUNT(C30:AG30)</f>
        <v>5</v>
      </c>
      <c r="AK30" s="29"/>
      <c r="AL30" s="23">
        <f>LARGE(C30:AG30,1)</f>
        <v>8</v>
      </c>
      <c r="AM30" s="29"/>
      <c r="AN30" s="23">
        <f>SMALL(C30:AG30,1)</f>
        <v>-800</v>
      </c>
      <c r="AO30" s="24"/>
      <c r="AP30" s="26">
        <f>STDEV(C30:AG30)</f>
        <v>359.1285285242597</v>
      </c>
      <c r="AQ30" s="27"/>
      <c r="AR30" t="s" s="28">
        <f>IF(AH30&gt;=F27,"Bonne journée  ","Mauvaise journée ")</f>
        <v>32</v>
      </c>
      <c r="AS30" s="30"/>
      <c r="AT30" s="23">
        <v>13</v>
      </c>
      <c r="AU30" s="30"/>
      <c r="AV30" s="23">
        <v>-801</v>
      </c>
      <c r="AW30" s="30"/>
      <c r="AX30" s="23">
        <f>ROUND(AT30/(-AV30),2)</f>
        <v>0.02</v>
      </c>
      <c r="AY30" t="s" s="42">
        <f>IF(AX30&gt;2,"Tu prends pas de risque c'est bien :)","Tu prends des risques !!!!!!!!!")</f>
        <v>27</v>
      </c>
    </row>
    <row r="31" ht="34" customHeight="1">
      <c r="B31" t="s" s="21">
        <v>34</v>
      </c>
      <c r="C31" s="22">
        <v>-1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>
        <v>1</v>
      </c>
      <c r="AD31" s="22">
        <v>5</v>
      </c>
      <c r="AE31" s="22"/>
      <c r="AF31" s="22"/>
      <c r="AG31" s="22"/>
      <c r="AH31" s="23">
        <f>SUM(C31:AG31)</f>
        <v>5</v>
      </c>
      <c r="AI31" s="29"/>
      <c r="AJ31" s="23">
        <f>COUNT(C31:AG31)</f>
        <v>3</v>
      </c>
      <c r="AK31" s="29"/>
      <c r="AL31" s="23">
        <f>LARGE(C31:AG31,1)</f>
        <v>5</v>
      </c>
      <c r="AM31" s="29"/>
      <c r="AN31" s="23">
        <f>SMALL(C31:AG31,1)</f>
        <v>-1</v>
      </c>
      <c r="AO31" s="24"/>
      <c r="AP31" s="26">
        <f>STDEV(C31:AG31)</f>
        <v>3.055050463303893</v>
      </c>
      <c r="AQ31" s="27"/>
      <c r="AR31" t="s" s="28">
        <f>IF(AH31&gt;=G27,"Bonne journée  ","Mauvaise journée ")</f>
        <v>32</v>
      </c>
      <c r="AS31" s="30"/>
      <c r="AT31" s="23">
        <v>6</v>
      </c>
      <c r="AU31" s="30"/>
      <c r="AV31" s="23">
        <v>-1</v>
      </c>
      <c r="AW31" s="30"/>
      <c r="AX31" s="23">
        <f>ROUND(AT31/(-AV31),2)</f>
        <v>6</v>
      </c>
      <c r="AY31" t="s" s="42">
        <f>IF(AX31&gt;2,"Tu prends pas de risque c'est bien :)","Tu prends des risques !!!!!!!!!")</f>
        <v>30</v>
      </c>
    </row>
    <row r="32" ht="34" customHeight="1">
      <c r="B32" t="s" s="21">
        <v>35</v>
      </c>
      <c r="C32" s="22">
        <v>-1</v>
      </c>
      <c r="D32" s="22">
        <v>2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>
        <v>1</v>
      </c>
      <c r="AD32" s="22">
        <v>10</v>
      </c>
      <c r="AE32" s="22"/>
      <c r="AF32" s="22"/>
      <c r="AG32" s="22"/>
      <c r="AH32" s="23">
        <f>SUM(C32:AG32)</f>
        <v>12</v>
      </c>
      <c r="AI32" s="31"/>
      <c r="AJ32" s="23">
        <f>COUNT(C32:AG32)</f>
        <v>4</v>
      </c>
      <c r="AK32" s="31"/>
      <c r="AL32" s="23">
        <f>LARGE(C32:AG32,1)</f>
        <v>10</v>
      </c>
      <c r="AM32" s="31"/>
      <c r="AN32" s="23">
        <f>SMALL(C32:AG32,1)</f>
        <v>-1</v>
      </c>
      <c r="AO32" s="32"/>
      <c r="AP32" s="26">
        <f>STDEV(C32:AG32)</f>
        <v>4.83045891539648</v>
      </c>
      <c r="AQ32" s="33"/>
      <c r="AR32" t="s" s="28">
        <f>IF(AH32&gt;=H27,"Bonne journée  ","Mauvaise journée ")</f>
        <v>32</v>
      </c>
      <c r="AS32" s="34"/>
      <c r="AT32" s="23">
        <v>13</v>
      </c>
      <c r="AU32" s="34"/>
      <c r="AV32" s="23">
        <v>-1</v>
      </c>
      <c r="AW32" s="34"/>
      <c r="AX32" s="23">
        <f>ROUND(AT32/(-AV32),2)</f>
        <v>13</v>
      </c>
      <c r="AY32" t="s" s="43">
        <f>IF(AX32&gt;2,"Tu prends pas de risque c'est bien :)","Tu prends des risques !!!!!!!!!")</f>
        <v>30</v>
      </c>
    </row>
    <row r="33" ht="22" customHeight="1">
      <c r="B33" s="35"/>
      <c r="C33" s="46"/>
      <c r="D33" s="46"/>
      <c r="E33" s="46"/>
      <c r="F33" s="46"/>
      <c r="G33" s="46"/>
      <c r="H33" s="46"/>
      <c r="I33" s="46"/>
      <c r="J33" s="46"/>
      <c r="K33" s="46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8"/>
      <c r="AO33" s="48"/>
      <c r="AP33" s="49"/>
      <c r="AQ33" s="49"/>
      <c r="AR33" s="48"/>
      <c r="AS33" s="48"/>
      <c r="AT33" s="48"/>
      <c r="AU33" s="48"/>
      <c r="AV33" s="48"/>
      <c r="AW33" s="48"/>
      <c r="AX33" s="48"/>
      <c r="AY33" s="48"/>
    </row>
    <row r="34" ht="34" customHeight="1">
      <c r="B34" t="s" s="50">
        <v>40</v>
      </c>
      <c r="C34" t="s" s="4">
        <v>41</v>
      </c>
      <c r="D34" t="s" s="4">
        <v>42</v>
      </c>
      <c r="E34" t="s" s="4">
        <v>43</v>
      </c>
      <c r="F34" t="s" s="4">
        <v>44</v>
      </c>
      <c r="G34" t="s" s="4">
        <v>45</v>
      </c>
      <c r="H34" t="s" s="4">
        <v>11</v>
      </c>
      <c r="I34" t="s" s="4">
        <v>46</v>
      </c>
      <c r="J34" t="s" s="4">
        <v>47</v>
      </c>
      <c r="K34" t="s" s="4">
        <v>48</v>
      </c>
      <c r="L34" s="51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3"/>
      <c r="AI34" s="53"/>
      <c r="AJ34" s="53"/>
      <c r="AK34" s="53"/>
      <c r="AL34" s="52"/>
      <c r="AM34" s="52"/>
      <c r="AN34" s="54"/>
      <c r="AO34" s="54"/>
      <c r="AP34" s="55"/>
      <c r="AQ34" s="55"/>
      <c r="AR34" s="54"/>
      <c r="AS34" s="54"/>
      <c r="AT34" s="54"/>
      <c r="AU34" s="54"/>
      <c r="AV34" s="54"/>
      <c r="AW34" s="54"/>
      <c r="AX34" s="54"/>
      <c r="AY34" s="54"/>
    </row>
    <row r="35" ht="34" customHeight="1">
      <c r="B35" t="s" s="3">
        <v>49</v>
      </c>
      <c r="C35" s="11">
        <f>INDEX((B2:AY2,B10:AY11,B18:AY19,B26:AY27),1,34,B35)</f>
        <v>3514</v>
      </c>
      <c r="D35" s="11">
        <f>INDEX((B2:AY2,B10:AY11,B18:AY19,B26:AY27),1,36,B35)</f>
        <v>22</v>
      </c>
      <c r="E35" s="11">
        <f>INDEX((B2:AY2,B10:AY11,B18:AY19,B26:AY27),1,38,B35)</f>
        <v>8000</v>
      </c>
      <c r="F35" s="11">
        <f>INDEX((B2:AY2,B10:AY11,B18:AY19,B26:AY27),1,40,B35)</f>
        <v>-5000</v>
      </c>
      <c r="G35" s="56">
        <f>INDEX((B2:AY2,B10:AY11,B18:AY19,B26:AY27),1,42,B35)</f>
        <v>2056.205015297615</v>
      </c>
      <c r="H35" t="s" s="11">
        <f>INDEX((B2:AS2,B10:AS10,B18:AS18,B26:AS26),1,44,B35)</f>
        <v>50</v>
      </c>
      <c r="I35" s="28">
        <f>INDEX((B2:AY2,B10:AY11,B18:AY19,B26:AY27),1,46,B35)</f>
        <v>8798</v>
      </c>
      <c r="J35" s="28">
        <f>INDEX((B2:AY2,B10:AY11,B18:AY19,B26:AY27),1,48,B35)</f>
        <v>-5284</v>
      </c>
      <c r="K35" s="28">
        <f>INDEX((B2:AY2,B10:AY11,B18:AY19,B26:AY27),1,50,B35)</f>
        <v>1.67</v>
      </c>
      <c r="L35" t="s" s="11">
        <f>IF(K35&gt;2,"Tu prends pas de risque c'est bien :)","Tu prends des risques !!!!!!!!!")</f>
        <v>27</v>
      </c>
      <c r="M35" s="57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4"/>
      <c r="AO35" s="54"/>
      <c r="AP35" s="55"/>
      <c r="AQ35" s="55"/>
      <c r="AR35" s="54"/>
      <c r="AS35" s="54"/>
      <c r="AT35" s="54"/>
      <c r="AU35" s="54"/>
      <c r="AV35" s="54"/>
      <c r="AW35" s="54"/>
      <c r="AX35" s="54"/>
      <c r="AY35" s="54"/>
    </row>
    <row r="36" ht="34" customHeight="1">
      <c r="B36" t="s" s="3">
        <v>51</v>
      </c>
      <c r="C36" s="11">
        <f>INDEX((B2:AI2,B10:AI10,B18:AI18,B26:AI26),1,34,B36)</f>
        <v>2494</v>
      </c>
      <c r="D36" s="28">
        <f>INDEX((B2:AY2,B10:AY11,B18:AY19,B26:AY27),1,36,B36)</f>
        <v>20</v>
      </c>
      <c r="E36" s="28">
        <f>INDEX((B2:AY2,B10:AY11,B18:AY19,B26:AY27),1,38,B36)</f>
        <v>2000</v>
      </c>
      <c r="F36" s="28">
        <f>INDEX((B2:AY2,B10:AY11,B18:AY19,B26:AY27),1,40,B36)</f>
        <v>-280</v>
      </c>
      <c r="G36" s="56">
        <f>INDEX((B2:AY2,B10:AY11,B18:AY19,B26:AY27),1,42,B36)</f>
        <v>460.9738090516412</v>
      </c>
      <c r="H36" t="s" s="11">
        <f>INDEX((B2:AS2,B10:AS10,B18:AS18,B26:AS26),1,44,B36)</f>
        <v>52</v>
      </c>
      <c r="I36" s="28">
        <f>INDEX((B2:AY2,B10:AY11,B18:AY19,B26:AY27),1,46,B35)</f>
        <v>8798</v>
      </c>
      <c r="J36" s="28">
        <f>INDEX((B2:AY2,B10:AY11,B18:AY19,B26:AY27),1,48,B36)</f>
        <v>-284</v>
      </c>
      <c r="K36" s="28">
        <f>INDEX((B2:AY2,B10:AY11,B18:AY19,B26:AY27),1,50,B36)</f>
        <v>9.779999999999999</v>
      </c>
      <c r="L36" t="s" s="11">
        <f>IF(K36&gt;2,"Tu prends pas de risque c'est bien :)","Tu prends des risques !!!!!!!!!")</f>
        <v>30</v>
      </c>
      <c r="M36" s="57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4"/>
      <c r="AO36" s="54"/>
      <c r="AP36" s="55"/>
      <c r="AQ36" s="55"/>
      <c r="AR36" s="54"/>
      <c r="AS36" s="54"/>
      <c r="AT36" s="54"/>
      <c r="AU36" s="54"/>
      <c r="AV36" s="54"/>
      <c r="AW36" s="54"/>
      <c r="AX36" s="54"/>
      <c r="AY36" s="54"/>
    </row>
    <row r="37" ht="34" customHeight="1">
      <c r="B37" t="s" s="3">
        <v>53</v>
      </c>
      <c r="C37" s="11">
        <f>INDEX((B2:AY2,B10:AY10,B18:AY18,B26:AY26),1,34,B37)</f>
        <v>1014</v>
      </c>
      <c r="D37" s="28">
        <f>INDEX((B2:AY2,B10:AY11,B18:AY19,B26:AY27),1,36,B37)</f>
        <v>20</v>
      </c>
      <c r="E37" s="28">
        <f>INDEX((B2:AY2,B10:AY11,B18:AY19,B26:AY27),1,38,B37)</f>
        <v>1000</v>
      </c>
      <c r="F37" s="28">
        <f>INDEX((B2:AY2,B10:AY11,B18:AY19,B26:AY27),1,40,B37)</f>
        <v>-280</v>
      </c>
      <c r="G37" s="56">
        <f>INDEX((B2:AY2,B10:AY11,B18:AY19,B26:AY27),1,42,B37)</f>
        <v>234.7935487323188</v>
      </c>
      <c r="H37" t="s" s="11">
        <f>INDEX((B2:AS2,B10:AS10,B18:AS18,B26:AS26),1,44,B37)</f>
        <v>52</v>
      </c>
      <c r="I37" s="28">
        <f>INDEX((B2:AY2,B10:AY11,B18:AY19,B26:AY27),1,46,B35)</f>
        <v>8798</v>
      </c>
      <c r="J37" s="28">
        <f>INDEX((B2:AY2,B10:AY11,B18:AY19,B26:AY27),1,48,B37)</f>
        <v>-284</v>
      </c>
      <c r="K37" s="28">
        <f>INDEX((B2:AY2,B10:AY11,B18:AY19,B26:AY27),1,50,B37)</f>
        <v>4.57</v>
      </c>
      <c r="L37" t="s" s="11">
        <f>IF(K37&gt;2,"Tu prends pas de risque c'est bien :)","Tu prends des risques !!!!!!!!!")</f>
        <v>30</v>
      </c>
      <c r="M37" s="57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4"/>
      <c r="AO37" s="54"/>
      <c r="AP37" s="55"/>
      <c r="AQ37" s="55"/>
      <c r="AR37" s="54"/>
      <c r="AS37" s="54"/>
      <c r="AT37" s="54"/>
      <c r="AU37" s="54"/>
      <c r="AV37" s="54"/>
      <c r="AW37" s="54"/>
      <c r="AX37" s="54"/>
      <c r="AY37" s="54"/>
    </row>
    <row r="38" ht="34" customHeight="1">
      <c r="B38" t="s" s="3">
        <v>54</v>
      </c>
      <c r="C38" s="11">
        <f>INDEX((B2:AY2,B10:AY10,B18:AY18,B26:AY26),1,34,B38)</f>
        <v>5220</v>
      </c>
      <c r="D38" s="28">
        <f>INDEX((B2:AY2,B10:AY11,B18:AY19,B26:AY27),1,36,B38)</f>
        <v>25</v>
      </c>
      <c r="E38" s="28">
        <f>INDEX((B2:AY2,B10:AY11,B18:AY19,B26:AY27),1,38,B38)</f>
        <v>5000</v>
      </c>
      <c r="F38" s="28">
        <f>INDEX((B2:AY2,B10:AY11,B18:AY19,B26:AY27),1,40,B38)</f>
        <v>-800</v>
      </c>
      <c r="G38" s="56">
        <f>INDEX((B2:AY2,B10:AY11,B18:AY19,B26:AY27),1,42,B38)</f>
        <v>1023.656151579556</v>
      </c>
      <c r="H38" t="s" s="11">
        <f>INDEX((B2:AS2,B10:AS10,B18:AS18,B26:AS26),1,44,B38)</f>
        <v>50</v>
      </c>
      <c r="I38" s="28">
        <f>INDEX((B2:AY2,B10:AY11,B18:AY19,B26:AY27),1,46,B35)</f>
        <v>8798</v>
      </c>
      <c r="J38" s="28">
        <f>INDEX((B2:AY2,B10:AY11,B18:AY19,B26:AY27),1,48,B38)</f>
        <v>-1084</v>
      </c>
      <c r="K38" s="28">
        <f>INDEX((B2:AY2,B10:AY11,B18:AY19,B26:AY27),1,50,B38)</f>
        <v>5.82</v>
      </c>
      <c r="L38" t="s" s="11">
        <f>IF(K38&gt;2,"Tu prends pas de risque c'est bien :)","Tu prends des risques !!!!!!!!!")</f>
        <v>30</v>
      </c>
      <c r="M38" s="57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4"/>
      <c r="AO38" s="54"/>
      <c r="AP38" s="55"/>
      <c r="AQ38" s="55"/>
      <c r="AR38" s="54"/>
      <c r="AS38" s="54"/>
      <c r="AT38" s="54"/>
      <c r="AU38" s="54"/>
      <c r="AV38" s="54"/>
      <c r="AW38" s="54"/>
      <c r="AX38" s="54"/>
      <c r="AY38" s="54"/>
    </row>
    <row r="39" ht="34" customHeight="1">
      <c r="B39" t="s" s="4">
        <v>55</v>
      </c>
      <c r="C39" s="9">
        <f>C38+C37+C36+C35</f>
        <v>12242</v>
      </c>
      <c r="D39" s="20">
        <f>D38+D37+D36+D35</f>
        <v>87</v>
      </c>
      <c r="E39" s="20">
        <f>LARGE(E35:E38,1)</f>
        <v>8000</v>
      </c>
      <c r="F39" s="20">
        <f>SMALL(F35:F38,1)</f>
        <v>-5000</v>
      </c>
      <c r="G39" s="58">
        <f>STDEV(C4:AG8,C12:AG16,C20:AG24,C28:AG32)</f>
        <v>1177.859626690344</v>
      </c>
      <c r="H39" t="s" s="11">
        <f>IF(C39&gt;=C40,"Bon Mois","Mauvais Mois")</f>
        <v>56</v>
      </c>
      <c r="I39" s="20">
        <f>I38+I37+I36+I35</f>
        <v>35192</v>
      </c>
      <c r="J39" s="20">
        <f>J38+J37+J36+J35</f>
        <v>-6936</v>
      </c>
      <c r="K39" s="20">
        <f>ROUND(I39/-(J39),2)</f>
        <v>5.07</v>
      </c>
      <c r="L39" t="s" s="9">
        <f>IF(K39&gt;2,"Tu prends pas de risque c'est bien :)","Tu prends des risques !!!!!!!!!")</f>
        <v>30</v>
      </c>
      <c r="M39" s="57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4"/>
      <c r="AO39" s="54"/>
      <c r="AP39" s="55"/>
      <c r="AQ39" s="55"/>
      <c r="AR39" s="54"/>
      <c r="AS39" s="54"/>
      <c r="AT39" s="54"/>
      <c r="AU39" s="54"/>
      <c r="AV39" s="54"/>
      <c r="AW39" s="54"/>
      <c r="AX39" s="54"/>
      <c r="AY39" s="54"/>
    </row>
    <row r="40" ht="22" customHeight="1">
      <c r="B40" t="s" s="4">
        <v>57</v>
      </c>
      <c r="C40" s="3">
        <v>10000</v>
      </c>
      <c r="D40" s="59"/>
      <c r="E40" s="47"/>
      <c r="F40" s="47"/>
      <c r="G40" s="47"/>
      <c r="H40" s="47"/>
      <c r="I40" s="47"/>
      <c r="J40" s="47"/>
      <c r="K40" s="60"/>
      <c r="L40" s="47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4"/>
      <c r="AO40" s="54"/>
      <c r="AP40" s="55"/>
      <c r="AQ40" s="55"/>
      <c r="AR40" s="54"/>
      <c r="AS40" s="54"/>
      <c r="AT40" s="54"/>
      <c r="AU40" s="54"/>
      <c r="AV40" s="54"/>
      <c r="AW40" s="54"/>
      <c r="AX40" s="54"/>
      <c r="AY40" s="54"/>
    </row>
  </sheetData>
  <pageMargins left="0.75" right="0.75" top="1" bottom="1" header="0.5" footer="0.5"/>
  <pageSetup firstPageNumber="1" fitToHeight="1" fitToWidth="1" scale="100" useFirstPageNumber="0" orientation="portrait" pageOrder="downThenOver"/>
  <headerFooter>
    <oddFooter>&amp;L&amp;"Helvetica,Regular"&amp;12&amp;K000000	&amp;P</oddFooter>
  </headerFooter>
</worksheet>
</file>

<file path=xl/worksheets/sheet9.xml><?xml version="1.0" encoding="utf-8"?>
<worksheet xmlns:r="http://schemas.openxmlformats.org/officeDocument/2006/relationships" xmlns="http://schemas.openxmlformats.org/spreadsheetml/2006/main">
  <sheetPr>
    <pageSetUpPr fitToPage="1"/>
  </sheetPr>
  <dimension ref="B2:AY40"/>
  <sheetViews>
    <sheetView workbookViewId="0" showGridLines="0" defaultGridColor="1">
      <pane topLeftCell="C3" xSplit="2" ySplit="2" activePane="bottomRight" state="frozenSplit"/>
    </sheetView>
  </sheetViews>
  <sheetFormatPr defaultColWidth="12.25" defaultRowHeight="18" customHeight="1" outlineLevelRow="0" outlineLevelCol="0"/>
  <cols>
    <col min="1" max="1" width="0.25" style="68" customWidth="1"/>
    <col min="2" max="2" width="12.25" style="68" customWidth="1"/>
    <col min="3" max="3" width="12.25" style="68" customWidth="1"/>
    <col min="4" max="4" width="12.25" style="68" customWidth="1"/>
    <col min="5" max="5" width="12.25" style="68" customWidth="1"/>
    <col min="6" max="6" width="12.25" style="68" customWidth="1"/>
    <col min="7" max="7" width="12.25" style="68" customWidth="1"/>
    <col min="8" max="8" width="12.25" style="68" customWidth="1"/>
    <col min="9" max="9" width="12.25" style="68" customWidth="1"/>
    <col min="10" max="10" width="12.25" style="68" customWidth="1"/>
    <col min="11" max="11" width="12.25" style="68" customWidth="1"/>
    <col min="12" max="12" width="12.25" style="68" customWidth="1"/>
    <col min="13" max="13" width="12.25" style="68" customWidth="1"/>
    <col min="14" max="14" width="12.25" style="68" customWidth="1"/>
    <col min="15" max="15" width="12.25" style="68" customWidth="1"/>
    <col min="16" max="16" width="12.25" style="68" customWidth="1"/>
    <col min="17" max="17" width="12.25" style="68" customWidth="1"/>
    <col min="18" max="18" width="12.25" style="68" customWidth="1"/>
    <col min="19" max="19" width="12.25" style="68" customWidth="1"/>
    <col min="20" max="20" width="12.25" style="68" customWidth="1"/>
    <col min="21" max="21" width="12.25" style="68" customWidth="1"/>
    <col min="22" max="22" width="12.25" style="68" customWidth="1"/>
    <col min="23" max="23" width="12.25" style="68" customWidth="1"/>
    <col min="24" max="24" width="12.25" style="68" customWidth="1"/>
    <col min="25" max="25" width="12.25" style="68" customWidth="1"/>
    <col min="26" max="26" width="12.25" style="68" customWidth="1"/>
    <col min="27" max="27" width="12.25" style="68" customWidth="1"/>
    <col min="28" max="28" width="12.25" style="68" customWidth="1"/>
    <col min="29" max="29" width="12.25" style="68" customWidth="1"/>
    <col min="30" max="30" width="12.25" style="68" customWidth="1"/>
    <col min="31" max="31" width="12.25" style="68" customWidth="1"/>
    <col min="32" max="32" width="12.25" style="68" customWidth="1"/>
    <col min="33" max="33" width="12.25" style="68" customWidth="1"/>
    <col min="34" max="34" width="12.25" style="68" customWidth="1"/>
    <col min="35" max="35" width="12.25" style="68" customWidth="1"/>
    <col min="36" max="36" width="12.25" style="68" customWidth="1"/>
    <col min="37" max="37" width="12.25" style="68" customWidth="1"/>
    <col min="38" max="38" width="12.25" style="68" customWidth="1"/>
    <col min="39" max="39" width="12.25" style="68" customWidth="1"/>
    <col min="40" max="40" width="12.25" style="68" customWidth="1"/>
    <col min="41" max="41" width="12.25" style="68" customWidth="1"/>
    <col min="42" max="42" width="12.25" style="68" customWidth="1"/>
    <col min="43" max="43" width="12.25" style="68" customWidth="1"/>
    <col min="44" max="44" width="12.25" style="68" customWidth="1"/>
    <col min="45" max="45" width="12.25" style="68" customWidth="1"/>
    <col min="46" max="46" width="12.25" style="68" customWidth="1"/>
    <col min="47" max="47" width="12.25" style="68" customWidth="1"/>
    <col min="48" max="48" width="12.25" style="68" customWidth="1"/>
    <col min="49" max="49" width="12.25" style="68" customWidth="1"/>
    <col min="50" max="50" width="12.25" style="68" customWidth="1"/>
    <col min="51" max="51" width="12.25" style="68" customWidth="1"/>
    <col min="52" max="256" width="12.25" style="68" customWidth="1"/>
  </cols>
  <sheetData>
    <row r="1" ht="2" customHeight="1"/>
    <row r="2" ht="34" customHeight="1">
      <c r="B2" t="s" s="2">
        <v>0</v>
      </c>
      <c r="C2" s="3">
        <v>3000</v>
      </c>
      <c r="D2" t="s" s="4">
        <v>1</v>
      </c>
      <c r="E2" t="s" s="4">
        <v>2</v>
      </c>
      <c r="F2" t="s" s="4">
        <v>3</v>
      </c>
      <c r="G2" t="s" s="4">
        <v>4</v>
      </c>
      <c r="H2" t="s" s="4">
        <v>5</v>
      </c>
      <c r="I2" s="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7"/>
      <c r="AH2" t="s" s="4">
        <v>6</v>
      </c>
      <c r="AI2" s="8">
        <f>SUM(AH4:AH8)</f>
        <v>3514</v>
      </c>
      <c r="AJ2" t="s" s="2">
        <v>7</v>
      </c>
      <c r="AK2" s="8">
        <f>SUM(AJ4:AJ8)</f>
        <v>22</v>
      </c>
      <c r="AL2" t="s" s="4">
        <v>8</v>
      </c>
      <c r="AM2" s="8">
        <f>LARGE(AL4:AL8,1)</f>
        <v>8000</v>
      </c>
      <c r="AN2" t="s" s="4">
        <v>9</v>
      </c>
      <c r="AO2" s="9">
        <f>SMALL(AN4:AN8,1)</f>
        <v>-5000</v>
      </c>
      <c r="AP2" t="s" s="4">
        <v>10</v>
      </c>
      <c r="AQ2" s="10">
        <f>STDEV(C4:AG8)</f>
        <v>2056.205015297615</v>
      </c>
      <c r="AR2" t="s" s="4">
        <v>11</v>
      </c>
      <c r="AS2" t="s" s="11">
        <f>IF(AI2&gt;=C2,"Bonne semaine","Mauvaise semaine")</f>
        <v>12</v>
      </c>
      <c r="AT2" t="s" s="4">
        <v>13</v>
      </c>
      <c r="AU2" s="8">
        <f>SUMIF(C4:AG8,"&gt;0")</f>
        <v>8798</v>
      </c>
      <c r="AV2" t="s" s="4">
        <v>14</v>
      </c>
      <c r="AW2" s="12">
        <v>-5284</v>
      </c>
      <c r="AX2" t="s" s="4">
        <v>15</v>
      </c>
      <c r="AY2" s="9">
        <f>ROUND(AU2/(-AW2),2)</f>
        <v>1.67</v>
      </c>
    </row>
    <row r="3" ht="46" customHeight="1">
      <c r="B3" t="s" s="13">
        <v>16</v>
      </c>
      <c r="C3" t="s" s="4">
        <v>17</v>
      </c>
      <c r="D3" s="3">
        <v>200</v>
      </c>
      <c r="E3" s="3">
        <v>200</v>
      </c>
      <c r="F3" s="3"/>
      <c r="G3" s="3"/>
      <c r="H3" s="3">
        <v>500</v>
      </c>
      <c r="I3" s="14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6"/>
      <c r="AH3" t="s" s="2">
        <v>18</v>
      </c>
      <c r="AI3" s="17"/>
      <c r="AJ3" t="s" s="2">
        <v>19</v>
      </c>
      <c r="AK3" s="17"/>
      <c r="AL3" t="s" s="2">
        <v>20</v>
      </c>
      <c r="AM3" s="17"/>
      <c r="AN3" t="s" s="2">
        <v>21</v>
      </c>
      <c r="AO3" s="17"/>
      <c r="AP3" t="s" s="2">
        <v>22</v>
      </c>
      <c r="AQ3" s="18"/>
      <c r="AR3" t="s" s="2">
        <v>23</v>
      </c>
      <c r="AS3" s="17"/>
      <c r="AT3" t="s" s="4">
        <v>24</v>
      </c>
      <c r="AU3" s="19"/>
      <c r="AV3" t="s" s="4">
        <v>25</v>
      </c>
      <c r="AW3" s="17"/>
      <c r="AX3" t="s" s="4">
        <v>26</v>
      </c>
      <c r="AY3" t="s" s="20">
        <f>IF(AY2&gt;2,"Tu prends pas de risque c'est bien :)","Tu prends des risques !!!!!!!!!")</f>
        <v>27</v>
      </c>
    </row>
    <row r="4" ht="34" customHeight="1">
      <c r="B4" t="s" s="21">
        <v>28</v>
      </c>
      <c r="C4" s="22">
        <v>1</v>
      </c>
      <c r="D4" s="22">
        <v>10</v>
      </c>
      <c r="E4" s="22">
        <v>4</v>
      </c>
      <c r="F4" s="22">
        <v>100</v>
      </c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>
        <v>500</v>
      </c>
      <c r="AB4" s="22"/>
      <c r="AC4" s="22">
        <v>8000</v>
      </c>
      <c r="AD4" s="22"/>
      <c r="AE4" s="22">
        <v>85</v>
      </c>
      <c r="AF4" s="22">
        <v>50</v>
      </c>
      <c r="AG4" s="22">
        <v>-280</v>
      </c>
      <c r="AH4" s="23">
        <f>SUM(C4:AG4)</f>
        <v>8470</v>
      </c>
      <c r="AI4" s="24"/>
      <c r="AJ4" s="23">
        <f>COUNT(D4:AH4)</f>
        <v>9</v>
      </c>
      <c r="AK4" s="24"/>
      <c r="AL4" s="23">
        <f>LARGE(C4:AG4,1)</f>
        <v>8000</v>
      </c>
      <c r="AM4" s="24"/>
      <c r="AN4" s="23">
        <f>SMALL(C4:AG4,1)</f>
        <v>-280</v>
      </c>
      <c r="AO4" s="25"/>
      <c r="AP4" s="26">
        <f>STDEV(C4:AG4)</f>
        <v>2654.642887680207</v>
      </c>
      <c r="AQ4" s="27"/>
      <c r="AR4" t="s" s="28">
        <f>IF(AH4&gt;=D3,"Bonne journée  ","Mauvaise journée ")</f>
        <v>29</v>
      </c>
      <c r="AS4" s="25"/>
      <c r="AT4" s="23">
        <v>8750</v>
      </c>
      <c r="AU4" s="25"/>
      <c r="AV4" s="23">
        <v>-280</v>
      </c>
      <c r="AW4" s="25"/>
      <c r="AX4" s="23">
        <f>ROUND(AT4/(-AV4),2)</f>
        <v>31.25</v>
      </c>
      <c r="AY4" t="s" s="11">
        <f>IF(AX4&gt;2,"Tu prends pas de risque c'est bien :)","Tu prends des risques !!!!!!!!!")</f>
        <v>30</v>
      </c>
    </row>
    <row r="5" ht="34" customHeight="1">
      <c r="B5" t="s" s="21">
        <v>31</v>
      </c>
      <c r="C5" s="22">
        <v>20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>
        <v>2</v>
      </c>
      <c r="Y5" s="22"/>
      <c r="Z5" s="22"/>
      <c r="AA5" s="22"/>
      <c r="AB5" s="22"/>
      <c r="AC5" s="22"/>
      <c r="AD5" s="22"/>
      <c r="AE5" s="22"/>
      <c r="AF5" s="22">
        <v>-1</v>
      </c>
      <c r="AG5" s="22"/>
      <c r="AH5" s="23">
        <f>SUM(C5:AG5)</f>
        <v>21</v>
      </c>
      <c r="AI5" s="29"/>
      <c r="AJ5" s="23">
        <f>COUNT(C5:AG5)</f>
        <v>3</v>
      </c>
      <c r="AK5" s="29"/>
      <c r="AL5" s="23">
        <f>LARGE(C5:AG5,1)</f>
        <v>20</v>
      </c>
      <c r="AM5" s="29"/>
      <c r="AN5" s="23">
        <f>SMALL(C5:AG5,1)</f>
        <v>-1</v>
      </c>
      <c r="AO5" s="24"/>
      <c r="AP5" s="26">
        <f>STDEV(C5:AG5)</f>
        <v>11.35781669160055</v>
      </c>
      <c r="AQ5" s="27"/>
      <c r="AR5" t="s" s="28">
        <f>IF(AH5&gt;=E3,"Bonne journée  ","Mauvaise journée ")</f>
        <v>32</v>
      </c>
      <c r="AS5" s="30"/>
      <c r="AT5" s="23">
        <v>22</v>
      </c>
      <c r="AU5" s="30"/>
      <c r="AV5" s="23">
        <v>-1</v>
      </c>
      <c r="AW5" s="30"/>
      <c r="AX5" s="23">
        <f>ROUND(AT5/(-AV5),2)</f>
        <v>22</v>
      </c>
      <c r="AY5" t="s" s="11">
        <f>IF(AX5&gt;2,"Tu prends pas de risque c'est bien :)","Tu prends des risques !!!!!!!!!")</f>
        <v>30</v>
      </c>
    </row>
    <row r="6" ht="34" customHeight="1">
      <c r="B6" t="s" s="21">
        <v>33</v>
      </c>
      <c r="C6" s="22">
        <v>-1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>
        <v>1</v>
      </c>
      <c r="AD6" s="22">
        <v>8</v>
      </c>
      <c r="AE6" s="22"/>
      <c r="AF6" s="22"/>
      <c r="AG6" s="22"/>
      <c r="AH6" s="23">
        <f>SUM(C6:AG6)</f>
        <v>8</v>
      </c>
      <c r="AI6" s="29"/>
      <c r="AJ6" s="23">
        <f>COUNT(C6:AG6)</f>
        <v>3</v>
      </c>
      <c r="AK6" s="29"/>
      <c r="AL6" s="23">
        <f>LARGE(C6:AG6,1)</f>
        <v>8</v>
      </c>
      <c r="AM6" s="29"/>
      <c r="AN6" s="23">
        <f>SMALL(C6:AG6,1)</f>
        <v>-1</v>
      </c>
      <c r="AO6" s="24"/>
      <c r="AP6" s="26">
        <f>STDEV(C6:AG6)</f>
        <v>4.725815626252609</v>
      </c>
      <c r="AQ6" s="27"/>
      <c r="AR6" t="s" s="28">
        <f>IF(AH6&gt;=F3,"Bonne journée  ","Mauvaise journée ")</f>
        <v>29</v>
      </c>
      <c r="AS6" s="30"/>
      <c r="AT6" s="23">
        <v>9</v>
      </c>
      <c r="AU6" s="30"/>
      <c r="AV6" s="23">
        <v>-1</v>
      </c>
      <c r="AW6" s="30"/>
      <c r="AX6" s="23">
        <f>ROUND(AT6/(-AV6),2)</f>
        <v>9</v>
      </c>
      <c r="AY6" t="s" s="11">
        <f>IF(AX6&gt;2,"Tu prends pas de risque c'est bien :)","Tu prends des risques !!!!!!!!!")</f>
        <v>30</v>
      </c>
    </row>
    <row r="7" ht="34" customHeight="1">
      <c r="B7" t="s" s="21">
        <v>34</v>
      </c>
      <c r="C7" s="22">
        <v>-1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>
        <v>-5000</v>
      </c>
      <c r="AB7" s="22"/>
      <c r="AC7" s="22">
        <v>1</v>
      </c>
      <c r="AD7" s="22">
        <v>5</v>
      </c>
      <c r="AE7" s="22"/>
      <c r="AF7" s="22"/>
      <c r="AG7" s="22"/>
      <c r="AH7" s="23">
        <f>SUM(C7:AG7)</f>
        <v>-4995</v>
      </c>
      <c r="AI7" s="29"/>
      <c r="AJ7" s="23">
        <f>COUNT(C7:AG7)</f>
        <v>4</v>
      </c>
      <c r="AK7" s="29"/>
      <c r="AL7" s="23">
        <f>LARGE(C7:AG7,1)</f>
        <v>5</v>
      </c>
      <c r="AM7" s="29"/>
      <c r="AN7" s="23">
        <f>SMALL(C7:AG7,1)</f>
        <v>-5000</v>
      </c>
      <c r="AO7" s="24"/>
      <c r="AP7" s="26">
        <f>STDEV(C7:AG7)</f>
        <v>2500.834577362792</v>
      </c>
      <c r="AQ7" s="27"/>
      <c r="AR7" t="s" s="28">
        <f>IF(AH7&gt;=G3,"Bonne journée  ","Mauvaise journée ")</f>
        <v>32</v>
      </c>
      <c r="AS7" s="30"/>
      <c r="AT7" s="23">
        <v>6</v>
      </c>
      <c r="AU7" s="30"/>
      <c r="AV7" s="23">
        <v>-5001</v>
      </c>
      <c r="AW7" s="30"/>
      <c r="AX7" s="23">
        <f>ROUND(AT7/(-AV7),2)</f>
        <v>0</v>
      </c>
      <c r="AY7" t="s" s="11">
        <f>IF(AX7&gt;2,"Tu prends pas de risque c'est bien :)","Tu prends des risques !!!!!!!!!")</f>
        <v>27</v>
      </c>
    </row>
    <row r="8" ht="34" customHeight="1">
      <c r="B8" t="s" s="21">
        <v>35</v>
      </c>
      <c r="C8" s="22">
        <v>-1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>
        <v>1</v>
      </c>
      <c r="AD8" s="22">
        <v>10</v>
      </c>
      <c r="AE8" s="22"/>
      <c r="AF8" s="22"/>
      <c r="AG8" s="22"/>
      <c r="AH8" s="23">
        <f>SUM(C8:AG8)</f>
        <v>10</v>
      </c>
      <c r="AI8" s="31"/>
      <c r="AJ8" s="23">
        <f>COUNT(C8:AG8)</f>
        <v>3</v>
      </c>
      <c r="AK8" s="31"/>
      <c r="AL8" s="23">
        <f>LARGE(C8:AG8,1)</f>
        <v>10</v>
      </c>
      <c r="AM8" s="31"/>
      <c r="AN8" s="23">
        <f>SMALL(C8:AG8,1)</f>
        <v>-1</v>
      </c>
      <c r="AO8" s="32"/>
      <c r="AP8" s="26">
        <f>STDEV(C8:AG8)</f>
        <v>5.859465277082315</v>
      </c>
      <c r="AQ8" s="33"/>
      <c r="AR8" t="s" s="28">
        <f>IF(AH8&gt;=H3,"Bonne journée  ","Mauvaise journée ")</f>
        <v>32</v>
      </c>
      <c r="AS8" s="34"/>
      <c r="AT8" s="23">
        <v>11</v>
      </c>
      <c r="AU8" s="34"/>
      <c r="AV8" s="23">
        <v>-1</v>
      </c>
      <c r="AW8" s="34"/>
      <c r="AX8" s="23">
        <f>ROUND(AT8/(-AV8),2)</f>
        <v>11</v>
      </c>
      <c r="AY8" t="s" s="11">
        <f>IF(AX8&gt;2,"Tu prends pas de risque c'est bien :)","Tu prends des risques !!!!!!!!!")</f>
        <v>30</v>
      </c>
    </row>
    <row r="9" ht="22" customHeight="1">
      <c r="B9" s="35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7"/>
      <c r="AQ9" s="38"/>
      <c r="AR9" s="39"/>
      <c r="AS9" s="39"/>
      <c r="AT9" s="39"/>
      <c r="AU9" s="39"/>
      <c r="AV9" s="39"/>
      <c r="AW9" s="39"/>
      <c r="AX9" s="39"/>
      <c r="AY9" s="39"/>
    </row>
    <row r="10" ht="34" customHeight="1">
      <c r="B10" t="s" s="2">
        <v>0</v>
      </c>
      <c r="C10" s="3">
        <v>3000</v>
      </c>
      <c r="D10" t="s" s="4">
        <v>1</v>
      </c>
      <c r="E10" t="s" s="4">
        <v>2</v>
      </c>
      <c r="F10" t="s" s="4">
        <v>3</v>
      </c>
      <c r="G10" t="s" s="4">
        <v>4</v>
      </c>
      <c r="H10" t="s" s="4">
        <v>5</v>
      </c>
      <c r="I10" s="5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7"/>
      <c r="AH10" t="s" s="4">
        <v>6</v>
      </c>
      <c r="AI10" s="8">
        <f>SUM(AH12:AH16)</f>
        <v>2494</v>
      </c>
      <c r="AJ10" t="s" s="2">
        <v>7</v>
      </c>
      <c r="AK10" s="8">
        <f>SUM(AJ12:AJ16)</f>
        <v>20</v>
      </c>
      <c r="AL10" t="s" s="4">
        <v>8</v>
      </c>
      <c r="AM10" s="8">
        <f>LARGE(AL12:AL16,1)</f>
        <v>2000</v>
      </c>
      <c r="AN10" t="s" s="4">
        <v>9</v>
      </c>
      <c r="AO10" s="9">
        <f>SMALL(AN12:AN16,1)</f>
        <v>-280</v>
      </c>
      <c r="AP10" t="s" s="4">
        <v>10</v>
      </c>
      <c r="AQ10" s="40">
        <f>STDEV(C12:AG16)</f>
        <v>460.9738090516412</v>
      </c>
      <c r="AR10" t="s" s="4">
        <v>11</v>
      </c>
      <c r="AS10" t="s" s="11">
        <f>IF(AI10&gt;=C10,"Bonne semaine","Mauvaise semaine")</f>
        <v>36</v>
      </c>
      <c r="AT10" t="s" s="4">
        <v>13</v>
      </c>
      <c r="AU10" s="8">
        <f>SUMIF(C12:AG16,"&gt;0")</f>
        <v>2778</v>
      </c>
      <c r="AV10" t="s" s="4">
        <v>14</v>
      </c>
      <c r="AW10" s="12">
        <v>-284</v>
      </c>
      <c r="AX10" t="s" s="4">
        <v>15</v>
      </c>
      <c r="AY10" s="9">
        <f>ROUND(AU10/(-AW10),2)</f>
        <v>9.779999999999999</v>
      </c>
    </row>
    <row r="11" ht="46" customHeight="1">
      <c r="B11" t="s" s="13">
        <v>37</v>
      </c>
      <c r="C11" t="s" s="4">
        <v>17</v>
      </c>
      <c r="D11" s="3">
        <v>200</v>
      </c>
      <c r="E11" s="3">
        <v>200</v>
      </c>
      <c r="F11" s="3"/>
      <c r="G11" s="3"/>
      <c r="H11" s="3">
        <v>500</v>
      </c>
      <c r="I11" s="14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6"/>
      <c r="AH11" t="s" s="2">
        <v>18</v>
      </c>
      <c r="AI11" s="17"/>
      <c r="AJ11" t="s" s="2">
        <v>19</v>
      </c>
      <c r="AK11" s="17"/>
      <c r="AL11" t="s" s="2">
        <v>20</v>
      </c>
      <c r="AM11" s="17"/>
      <c r="AN11" t="s" s="2">
        <v>21</v>
      </c>
      <c r="AO11" s="17"/>
      <c r="AP11" t="s" s="2">
        <v>22</v>
      </c>
      <c r="AQ11" s="18"/>
      <c r="AR11" t="s" s="2">
        <v>23</v>
      </c>
      <c r="AS11" s="17"/>
      <c r="AT11" t="s" s="4">
        <v>24</v>
      </c>
      <c r="AU11" s="19"/>
      <c r="AV11" t="s" s="4">
        <v>25</v>
      </c>
      <c r="AW11" s="17"/>
      <c r="AX11" t="s" s="4">
        <v>26</v>
      </c>
      <c r="AY11" t="s" s="9">
        <f>IF(AY10&gt;2,"Tu prends pas de risque c'est bien :)","Tu prends des risques !!!!!!!!!")</f>
        <v>30</v>
      </c>
    </row>
    <row r="12" ht="34" customHeight="1">
      <c r="B12" t="s" s="21">
        <v>28</v>
      </c>
      <c r="C12" s="22">
        <v>1</v>
      </c>
      <c r="D12" s="22">
        <v>10</v>
      </c>
      <c r="E12" s="22">
        <v>4</v>
      </c>
      <c r="F12" s="22">
        <v>100</v>
      </c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>
        <v>500</v>
      </c>
      <c r="AB12" s="22"/>
      <c r="AC12" s="22"/>
      <c r="AD12" s="22"/>
      <c r="AE12" s="22">
        <v>85</v>
      </c>
      <c r="AF12" s="22">
        <v>50</v>
      </c>
      <c r="AG12" s="22">
        <v>-280</v>
      </c>
      <c r="AH12" s="23">
        <f>SUM(C12:AG12)</f>
        <v>470</v>
      </c>
      <c r="AI12" s="24"/>
      <c r="AJ12" s="23">
        <f>COUNT(D12:AH12)</f>
        <v>8</v>
      </c>
      <c r="AK12" s="24"/>
      <c r="AL12" s="23">
        <f>LARGE(C12:AG12,1)</f>
        <v>500</v>
      </c>
      <c r="AM12" s="24"/>
      <c r="AN12" s="23">
        <f>SMALL(C12:AG12,1)</f>
        <v>-280</v>
      </c>
      <c r="AO12" s="25"/>
      <c r="AP12" s="26">
        <f>STDEV(C12:AG12)</f>
        <v>214.0191913958052</v>
      </c>
      <c r="AQ12" s="27"/>
      <c r="AR12" t="s" s="28">
        <f>IF(AH12&gt;=D11,"Bonne journée  ","Mauvaise journée ")</f>
        <v>29</v>
      </c>
      <c r="AS12" s="25"/>
      <c r="AT12" s="23">
        <v>750</v>
      </c>
      <c r="AU12" s="25"/>
      <c r="AV12" s="23">
        <v>-280</v>
      </c>
      <c r="AW12" s="25"/>
      <c r="AX12" s="23">
        <f>ROUND(AT12/(-AV12),2)</f>
        <v>2.68</v>
      </c>
      <c r="AY12" t="s" s="11">
        <f>IF(AX12&gt;2,"Tu prends pas de risque c'est bien :)","Tu prends des risques !!!!!!!!!")</f>
        <v>30</v>
      </c>
    </row>
    <row r="13" ht="34" customHeight="1">
      <c r="B13" t="s" s="21">
        <v>31</v>
      </c>
      <c r="C13" s="22">
        <v>2000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>
        <v>2</v>
      </c>
      <c r="Y13" s="22"/>
      <c r="Z13" s="22"/>
      <c r="AA13" s="22"/>
      <c r="AB13" s="22"/>
      <c r="AC13" s="22"/>
      <c r="AD13" s="22"/>
      <c r="AE13" s="22"/>
      <c r="AF13" s="22">
        <v>-1</v>
      </c>
      <c r="AG13" s="22"/>
      <c r="AH13" s="23">
        <f>SUM(C13:AG13)</f>
        <v>2001</v>
      </c>
      <c r="AI13" s="29"/>
      <c r="AJ13" s="23">
        <f>COUNT(C13:AG13)</f>
        <v>3</v>
      </c>
      <c r="AK13" s="29"/>
      <c r="AL13" s="23">
        <f>LARGE(C13:AG13,1)</f>
        <v>2000</v>
      </c>
      <c r="AM13" s="29"/>
      <c r="AN13" s="23">
        <f>SMALL(C13:AG13,1)</f>
        <v>-1</v>
      </c>
      <c r="AO13" s="24"/>
      <c r="AP13" s="26">
        <f>STDEV(C13:AG13)</f>
        <v>1154.412837766455</v>
      </c>
      <c r="AQ13" s="27"/>
      <c r="AR13" t="s" s="28">
        <f>IF(AH13&gt;=E11,"Bonne journée  ","Mauvaise journée ")</f>
        <v>29</v>
      </c>
      <c r="AS13" s="30"/>
      <c r="AT13" s="23">
        <v>2002</v>
      </c>
      <c r="AU13" s="30"/>
      <c r="AV13" s="23">
        <v>-1</v>
      </c>
      <c r="AW13" s="30"/>
      <c r="AX13" s="23">
        <f>ROUND(AT13/(-AV13),2)</f>
        <v>2002</v>
      </c>
      <c r="AY13" t="s" s="41">
        <f>IF(AX13&gt;2,"Tu prends pas de risque c'est bien :)","Tu prends des risques !!!!!!!!!")</f>
        <v>30</v>
      </c>
    </row>
    <row r="14" ht="34" customHeight="1">
      <c r="B14" t="s" s="21">
        <v>33</v>
      </c>
      <c r="C14" s="22">
        <v>-1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>
        <v>1</v>
      </c>
      <c r="AD14" s="22">
        <v>8</v>
      </c>
      <c r="AE14" s="22"/>
      <c r="AF14" s="22"/>
      <c r="AG14" s="22"/>
      <c r="AH14" s="23">
        <f>SUM(C14:AG14)</f>
        <v>8</v>
      </c>
      <c r="AI14" s="29"/>
      <c r="AJ14" s="23">
        <f>COUNT(C14:AG14)</f>
        <v>3</v>
      </c>
      <c r="AK14" s="29"/>
      <c r="AL14" s="23">
        <f>LARGE(C14:AG14,1)</f>
        <v>8</v>
      </c>
      <c r="AM14" s="29"/>
      <c r="AN14" s="23">
        <f>SMALL(C14:AG14,1)</f>
        <v>-1</v>
      </c>
      <c r="AO14" s="24"/>
      <c r="AP14" s="26">
        <f>STDEV(C14:AG14)</f>
        <v>4.725815626252609</v>
      </c>
      <c r="AQ14" s="27"/>
      <c r="AR14" t="s" s="28">
        <f>IF(AH14&gt;=F11,"Bonne journée  ","Mauvaise journée ")</f>
        <v>29</v>
      </c>
      <c r="AS14" s="30"/>
      <c r="AT14" s="23">
        <v>9</v>
      </c>
      <c r="AU14" s="30"/>
      <c r="AV14" s="23">
        <v>-1</v>
      </c>
      <c r="AW14" s="30"/>
      <c r="AX14" s="23">
        <f>ROUND(AT14/(-AV14),2)</f>
        <v>9</v>
      </c>
      <c r="AY14" t="s" s="42">
        <f>IF(AX14&gt;2,"Tu prends pas de risque c'est bien :)","Tu prends des risques !!!!!!!!!")</f>
        <v>30</v>
      </c>
    </row>
    <row r="15" ht="34" customHeight="1">
      <c r="B15" t="s" s="21">
        <v>34</v>
      </c>
      <c r="C15" s="22">
        <v>-1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>
        <v>1</v>
      </c>
      <c r="AD15" s="22">
        <v>5</v>
      </c>
      <c r="AE15" s="22"/>
      <c r="AF15" s="22"/>
      <c r="AG15" s="22"/>
      <c r="AH15" s="23">
        <f>SUM(C15:AG15)</f>
        <v>5</v>
      </c>
      <c r="AI15" s="29"/>
      <c r="AJ15" s="23">
        <f>COUNT(C15:AG15)</f>
        <v>3</v>
      </c>
      <c r="AK15" s="29"/>
      <c r="AL15" s="23">
        <f>LARGE(C15:AG15,1)</f>
        <v>5</v>
      </c>
      <c r="AM15" s="29"/>
      <c r="AN15" s="23">
        <f>SMALL(C15:AG15,1)</f>
        <v>-1</v>
      </c>
      <c r="AO15" s="24"/>
      <c r="AP15" s="26">
        <f>STDEV(C15:AG15)</f>
        <v>3.055050463303893</v>
      </c>
      <c r="AQ15" s="27"/>
      <c r="AR15" t="s" s="28">
        <f>IF(AH15&gt;=G11,"Bonne journée  ","Mauvaise journée ")</f>
        <v>29</v>
      </c>
      <c r="AS15" s="30"/>
      <c r="AT15" s="23">
        <v>6</v>
      </c>
      <c r="AU15" s="30"/>
      <c r="AV15" s="23">
        <v>-1</v>
      </c>
      <c r="AW15" s="30"/>
      <c r="AX15" s="23">
        <f>ROUND(AT15/(-AV15),2)</f>
        <v>6</v>
      </c>
      <c r="AY15" t="s" s="42">
        <f>IF(AX15&gt;2,"Tu prends pas de risque c'est bien :)","Tu prends des risques !!!!!!!!!")</f>
        <v>30</v>
      </c>
    </row>
    <row r="16" ht="34" customHeight="1">
      <c r="B16" t="s" s="21">
        <v>35</v>
      </c>
      <c r="C16" s="22">
        <v>-1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>
        <v>1</v>
      </c>
      <c r="AD16" s="22">
        <v>10</v>
      </c>
      <c r="AE16" s="22"/>
      <c r="AF16" s="22"/>
      <c r="AG16" s="22"/>
      <c r="AH16" s="23">
        <f>SUM(C16:AG16)</f>
        <v>10</v>
      </c>
      <c r="AI16" s="31"/>
      <c r="AJ16" s="23">
        <f>COUNT(C16:AG16)</f>
        <v>3</v>
      </c>
      <c r="AK16" s="31"/>
      <c r="AL16" s="23">
        <f>LARGE(C16:AG16,1)</f>
        <v>10</v>
      </c>
      <c r="AM16" s="31"/>
      <c r="AN16" s="23">
        <f>SMALL(C16:AG16,1)</f>
        <v>-1</v>
      </c>
      <c r="AO16" s="32"/>
      <c r="AP16" s="26">
        <f>STDEV(C16:AG16)</f>
        <v>5.859465277082315</v>
      </c>
      <c r="AQ16" s="33"/>
      <c r="AR16" t="s" s="28">
        <f>IF(AH16&gt;=H11,"Bonne journée  ","Mauvaise journée ")</f>
        <v>32</v>
      </c>
      <c r="AS16" s="34"/>
      <c r="AT16" s="23">
        <v>11</v>
      </c>
      <c r="AU16" s="34"/>
      <c r="AV16" s="23">
        <v>-1</v>
      </c>
      <c r="AW16" s="34"/>
      <c r="AX16" s="23">
        <f>ROUND(AT16/(-AV16),2)</f>
        <v>11</v>
      </c>
      <c r="AY16" t="s" s="43">
        <f>IF(AX16&gt;2,"Tu prends pas de risque c'est bien :)","Tu prends des risques !!!!!!!!!")</f>
        <v>30</v>
      </c>
    </row>
    <row r="17" ht="22" customHeight="1">
      <c r="B17" s="44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7"/>
      <c r="AQ17" s="38"/>
      <c r="AR17" s="39"/>
      <c r="AS17" s="39"/>
      <c r="AT17" s="39"/>
      <c r="AU17" s="39"/>
      <c r="AV17" s="39"/>
      <c r="AW17" s="39"/>
      <c r="AX17" s="39"/>
      <c r="AY17" s="45"/>
    </row>
    <row r="18" ht="34" customHeight="1">
      <c r="B18" t="s" s="2">
        <v>0</v>
      </c>
      <c r="C18" s="3">
        <v>3000</v>
      </c>
      <c r="D18" t="s" s="4">
        <v>1</v>
      </c>
      <c r="E18" t="s" s="4">
        <v>2</v>
      </c>
      <c r="F18" t="s" s="4">
        <v>3</v>
      </c>
      <c r="G18" t="s" s="4">
        <v>4</v>
      </c>
      <c r="H18" t="s" s="4">
        <v>5</v>
      </c>
      <c r="I18" s="5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7"/>
      <c r="AH18" t="s" s="4">
        <v>6</v>
      </c>
      <c r="AI18" s="8">
        <f>SUM(AH20:AH24)</f>
        <v>1014</v>
      </c>
      <c r="AJ18" t="s" s="2">
        <v>7</v>
      </c>
      <c r="AK18" s="8">
        <f>SUM(AJ20:AJ24)</f>
        <v>20</v>
      </c>
      <c r="AL18" t="s" s="4">
        <v>8</v>
      </c>
      <c r="AM18" s="8">
        <f>LARGE(AL20:AL24,1)</f>
        <v>1000</v>
      </c>
      <c r="AN18" t="s" s="4">
        <v>9</v>
      </c>
      <c r="AO18" s="9">
        <f>SMALL(AN20:AN24,1)</f>
        <v>-280</v>
      </c>
      <c r="AP18" t="s" s="4">
        <v>10</v>
      </c>
      <c r="AQ18" s="40">
        <f>STDEV(C20:AG24)</f>
        <v>234.7935487323188</v>
      </c>
      <c r="AR18" t="s" s="4">
        <v>11</v>
      </c>
      <c r="AS18" t="s" s="11">
        <f>IF(AI18&gt;=C18,"Bonne semaine","Mauvaise semaine")</f>
        <v>36</v>
      </c>
      <c r="AT18" t="s" s="4">
        <v>13</v>
      </c>
      <c r="AU18" s="8">
        <f>SUMIF(C20:AG24,"&gt;0")</f>
        <v>1298</v>
      </c>
      <c r="AV18" t="s" s="4">
        <v>14</v>
      </c>
      <c r="AW18" s="12">
        <v>-284</v>
      </c>
      <c r="AX18" t="s" s="4">
        <v>15</v>
      </c>
      <c r="AY18" s="9">
        <f>ROUND(AU18/(-AW18),2)</f>
        <v>4.57</v>
      </c>
    </row>
    <row r="19" ht="46" customHeight="1">
      <c r="B19" t="s" s="13">
        <v>38</v>
      </c>
      <c r="C19" t="s" s="4">
        <v>17</v>
      </c>
      <c r="D19" s="3">
        <v>200</v>
      </c>
      <c r="E19" s="3">
        <v>200</v>
      </c>
      <c r="F19" s="3"/>
      <c r="G19" s="3"/>
      <c r="H19" s="3">
        <v>500</v>
      </c>
      <c r="I19" s="14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6"/>
      <c r="AH19" t="s" s="2">
        <v>18</v>
      </c>
      <c r="AI19" s="17"/>
      <c r="AJ19" t="s" s="2">
        <v>19</v>
      </c>
      <c r="AK19" s="17"/>
      <c r="AL19" t="s" s="2">
        <v>20</v>
      </c>
      <c r="AM19" s="17"/>
      <c r="AN19" t="s" s="2">
        <v>21</v>
      </c>
      <c r="AO19" s="17"/>
      <c r="AP19" t="s" s="2">
        <v>22</v>
      </c>
      <c r="AQ19" s="18"/>
      <c r="AR19" t="s" s="2">
        <v>23</v>
      </c>
      <c r="AS19" s="17"/>
      <c r="AT19" t="s" s="4">
        <v>24</v>
      </c>
      <c r="AU19" s="19"/>
      <c r="AV19" t="s" s="4">
        <v>25</v>
      </c>
      <c r="AW19" s="17"/>
      <c r="AX19" t="s" s="4">
        <v>26</v>
      </c>
      <c r="AY19" t="s" s="9">
        <f>IF(AY18&gt;2,"Tu prends pas de risque c'est bien :)","Tu prends des risques !!!!!!!!!")</f>
        <v>30</v>
      </c>
    </row>
    <row r="20" ht="34" customHeight="1">
      <c r="B20" t="s" s="21">
        <v>28</v>
      </c>
      <c r="C20" s="22">
        <v>1</v>
      </c>
      <c r="D20" s="22">
        <v>10</v>
      </c>
      <c r="E20" s="22">
        <v>4</v>
      </c>
      <c r="F20" s="22">
        <v>100</v>
      </c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>
        <v>1000</v>
      </c>
      <c r="AB20" s="22"/>
      <c r="AC20" s="22"/>
      <c r="AD20" s="22"/>
      <c r="AE20" s="22">
        <v>85</v>
      </c>
      <c r="AF20" s="22">
        <v>50</v>
      </c>
      <c r="AG20" s="22">
        <v>-280</v>
      </c>
      <c r="AH20" s="23">
        <f>SUM(C20:AG20)</f>
        <v>970</v>
      </c>
      <c r="AI20" s="24"/>
      <c r="AJ20" s="23">
        <f>COUNT(D20:AH20)</f>
        <v>8</v>
      </c>
      <c r="AK20" s="24"/>
      <c r="AL20" s="23">
        <f>LARGE(C20:AG20,1)</f>
        <v>1000</v>
      </c>
      <c r="AM20" s="24"/>
      <c r="AN20" s="23">
        <f>SMALL(C20:AG20,1)</f>
        <v>-280</v>
      </c>
      <c r="AO20" s="25"/>
      <c r="AP20" s="26">
        <f>STDEV(C20:AG20)</f>
        <v>374.2858914939603</v>
      </c>
      <c r="AQ20" s="27"/>
      <c r="AR20" t="s" s="28">
        <f>IF(AH20&gt;=D19,"Bonne journée  ","Mauvaise journée ")</f>
        <v>29</v>
      </c>
      <c r="AS20" s="25"/>
      <c r="AT20" s="23">
        <v>1250</v>
      </c>
      <c r="AU20" s="25"/>
      <c r="AV20" s="23">
        <v>-280</v>
      </c>
      <c r="AW20" s="25"/>
      <c r="AX20" s="23">
        <f>ROUND(AT20/(-AV20),2)</f>
        <v>4.46</v>
      </c>
      <c r="AY20" t="s" s="11">
        <f>IF(AX20&gt;2,"Tu prends pas de risque c'est bien :)","Tu prends des risques !!!!!!!!!")</f>
        <v>30</v>
      </c>
    </row>
    <row r="21" ht="34" customHeight="1">
      <c r="B21" t="s" s="21">
        <v>31</v>
      </c>
      <c r="C21" s="22">
        <v>20</v>
      </c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>
        <v>2</v>
      </c>
      <c r="Y21" s="22"/>
      <c r="Z21" s="22"/>
      <c r="AA21" s="22"/>
      <c r="AB21" s="22"/>
      <c r="AC21" s="22"/>
      <c r="AD21" s="22"/>
      <c r="AE21" s="22"/>
      <c r="AF21" s="22">
        <v>-1</v>
      </c>
      <c r="AG21" s="22"/>
      <c r="AH21" s="23">
        <f>SUM(C21:AG21)</f>
        <v>21</v>
      </c>
      <c r="AI21" s="29"/>
      <c r="AJ21" s="23">
        <f>COUNT(C21:AG21)</f>
        <v>3</v>
      </c>
      <c r="AK21" s="29"/>
      <c r="AL21" s="23">
        <f>LARGE(C21:AG21,1)</f>
        <v>20</v>
      </c>
      <c r="AM21" s="29"/>
      <c r="AN21" s="23">
        <f>SMALL(C21:AG21,1)</f>
        <v>-1</v>
      </c>
      <c r="AO21" s="24"/>
      <c r="AP21" s="26">
        <f>STDEV(C21:AG21)</f>
        <v>11.35781669160055</v>
      </c>
      <c r="AQ21" s="27"/>
      <c r="AR21" t="s" s="28">
        <f>IF(AH21&gt;=E19,"Bonne journée  ","Mauvaise journée ")</f>
        <v>32</v>
      </c>
      <c r="AS21" s="30"/>
      <c r="AT21" s="23">
        <v>22</v>
      </c>
      <c r="AU21" s="30"/>
      <c r="AV21" s="23">
        <v>-1</v>
      </c>
      <c r="AW21" s="30"/>
      <c r="AX21" s="23">
        <f>ROUND(AT21/(-AV21),2)</f>
        <v>22</v>
      </c>
      <c r="AY21" t="s" s="41">
        <f>IF(AX21&gt;2,"Tu prends pas de risque c'est bien :)","Tu prends des risques !!!!!!!!!")</f>
        <v>30</v>
      </c>
    </row>
    <row r="22" ht="34" customHeight="1">
      <c r="B22" t="s" s="21">
        <v>33</v>
      </c>
      <c r="C22" s="22">
        <v>-1</v>
      </c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>
        <v>1</v>
      </c>
      <c r="AD22" s="22">
        <v>8</v>
      </c>
      <c r="AE22" s="22"/>
      <c r="AF22" s="22"/>
      <c r="AG22" s="22"/>
      <c r="AH22" s="23">
        <f>SUM(C22:AG22)</f>
        <v>8</v>
      </c>
      <c r="AI22" s="29"/>
      <c r="AJ22" s="23">
        <f>COUNT(C22:AG22)</f>
        <v>3</v>
      </c>
      <c r="AK22" s="29"/>
      <c r="AL22" s="23">
        <f>LARGE(C22:AG22,1)</f>
        <v>8</v>
      </c>
      <c r="AM22" s="29"/>
      <c r="AN22" s="23">
        <f>SMALL(C22:AG22,1)</f>
        <v>-1</v>
      </c>
      <c r="AO22" s="24"/>
      <c r="AP22" s="26">
        <f>STDEV(C22:AG22)</f>
        <v>4.725815626252609</v>
      </c>
      <c r="AQ22" s="27"/>
      <c r="AR22" t="s" s="28">
        <f>IF(AH22&gt;=F19,"Bonne journée  ","Mauvaise journée ")</f>
        <v>29</v>
      </c>
      <c r="AS22" s="30"/>
      <c r="AT22" s="23">
        <v>9</v>
      </c>
      <c r="AU22" s="30"/>
      <c r="AV22" s="23">
        <v>-1</v>
      </c>
      <c r="AW22" s="30"/>
      <c r="AX22" s="23">
        <f>ROUND(AT22/(-AV22),2)</f>
        <v>9</v>
      </c>
      <c r="AY22" t="s" s="42">
        <f>IF(AX22&gt;2,"Tu prends pas de risque c'est bien :)","Tu prends des risques !!!!!!!!!")</f>
        <v>30</v>
      </c>
    </row>
    <row r="23" ht="34" customHeight="1">
      <c r="B23" t="s" s="21">
        <v>34</v>
      </c>
      <c r="C23" s="22">
        <v>-1</v>
      </c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>
        <v>1</v>
      </c>
      <c r="AD23" s="22">
        <v>5</v>
      </c>
      <c r="AE23" s="22"/>
      <c r="AF23" s="22"/>
      <c r="AG23" s="22"/>
      <c r="AH23" s="23">
        <f>SUM(C23:AG23)</f>
        <v>5</v>
      </c>
      <c r="AI23" s="29"/>
      <c r="AJ23" s="23">
        <f>COUNT(C23:AG23)</f>
        <v>3</v>
      </c>
      <c r="AK23" s="29"/>
      <c r="AL23" s="23">
        <f>LARGE(C23:AG23,1)</f>
        <v>5</v>
      </c>
      <c r="AM23" s="29"/>
      <c r="AN23" s="23">
        <f>SMALL(C23:AG23,1)</f>
        <v>-1</v>
      </c>
      <c r="AO23" s="24"/>
      <c r="AP23" s="26">
        <f>STDEV(C23:AG23)</f>
        <v>3.055050463303893</v>
      </c>
      <c r="AQ23" s="27"/>
      <c r="AR23" t="s" s="28">
        <f>IF(AH23&gt;=G19,"Bonne journée  ","Mauvaise journée ")</f>
        <v>29</v>
      </c>
      <c r="AS23" s="30"/>
      <c r="AT23" s="23">
        <v>6</v>
      </c>
      <c r="AU23" s="30"/>
      <c r="AV23" s="23">
        <v>-1</v>
      </c>
      <c r="AW23" s="30"/>
      <c r="AX23" s="23">
        <f>ROUND(AT23/(-AV23),2)</f>
        <v>6</v>
      </c>
      <c r="AY23" t="s" s="42">
        <f>IF(AX23&gt;2,"Tu prends pas de risque c'est bien :)","Tu prends des risques !!!!!!!!!")</f>
        <v>30</v>
      </c>
    </row>
    <row r="24" ht="34" customHeight="1">
      <c r="B24" t="s" s="21">
        <v>35</v>
      </c>
      <c r="C24" s="22">
        <v>-1</v>
      </c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>
        <v>1</v>
      </c>
      <c r="AD24" s="22">
        <v>10</v>
      </c>
      <c r="AE24" s="22"/>
      <c r="AF24" s="22"/>
      <c r="AG24" s="22"/>
      <c r="AH24" s="23">
        <f>SUM(C24:AG24)</f>
        <v>10</v>
      </c>
      <c r="AI24" s="31"/>
      <c r="AJ24" s="23">
        <f>COUNT(C24:AG24)</f>
        <v>3</v>
      </c>
      <c r="AK24" s="31"/>
      <c r="AL24" s="23">
        <f>LARGE(C24:AG24,1)</f>
        <v>10</v>
      </c>
      <c r="AM24" s="31"/>
      <c r="AN24" s="23">
        <f>SMALL(C24:AG24,1)</f>
        <v>-1</v>
      </c>
      <c r="AO24" s="32"/>
      <c r="AP24" s="26">
        <f>STDEV(C24:AG24)</f>
        <v>5.859465277082315</v>
      </c>
      <c r="AQ24" s="33"/>
      <c r="AR24" t="s" s="28">
        <f>IF(AH24&gt;=H19,"Bonne journée  ","Mauvaise journée ")</f>
        <v>32</v>
      </c>
      <c r="AS24" s="34"/>
      <c r="AT24" s="23">
        <v>11</v>
      </c>
      <c r="AU24" s="34"/>
      <c r="AV24" s="23">
        <v>-1</v>
      </c>
      <c r="AW24" s="34"/>
      <c r="AX24" s="23">
        <f>ROUND(AT24/(-AV24),2)</f>
        <v>11</v>
      </c>
      <c r="AY24" t="s" s="43">
        <f>IF(AX24&gt;2,"Tu prends pas de risque c'est bien :)","Tu prends des risques !!!!!!!!!")</f>
        <v>30</v>
      </c>
    </row>
    <row r="25" ht="22" customHeight="1">
      <c r="B25" s="35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36"/>
      <c r="AO25" s="36"/>
      <c r="AP25" s="37"/>
      <c r="AQ25" s="38"/>
      <c r="AR25" s="39"/>
      <c r="AS25" s="39"/>
      <c r="AT25" s="39"/>
      <c r="AU25" s="39"/>
      <c r="AV25" s="39"/>
      <c r="AW25" s="39"/>
      <c r="AX25" s="39"/>
      <c r="AY25" s="39"/>
    </row>
    <row r="26" ht="34" customHeight="1">
      <c r="B26" t="s" s="2">
        <v>0</v>
      </c>
      <c r="C26" s="3">
        <v>3000</v>
      </c>
      <c r="D26" t="s" s="4">
        <v>1</v>
      </c>
      <c r="E26" t="s" s="4">
        <v>2</v>
      </c>
      <c r="F26" t="s" s="4">
        <v>3</v>
      </c>
      <c r="G26" t="s" s="4">
        <v>4</v>
      </c>
      <c r="H26" t="s" s="4">
        <v>5</v>
      </c>
      <c r="I26" s="5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7"/>
      <c r="AH26" t="s" s="4">
        <v>6</v>
      </c>
      <c r="AI26" s="8">
        <f>SUM(AH28:AH32)</f>
        <v>5220</v>
      </c>
      <c r="AJ26" t="s" s="2">
        <v>7</v>
      </c>
      <c r="AK26" s="8">
        <f>SUM(AJ28:AJ32)</f>
        <v>25</v>
      </c>
      <c r="AL26" t="s" s="4">
        <v>8</v>
      </c>
      <c r="AM26" s="8">
        <f>LARGE(AL28:AL32,1)</f>
        <v>5000</v>
      </c>
      <c r="AN26" t="s" s="4">
        <v>9</v>
      </c>
      <c r="AO26" s="9">
        <f>SMALL(AN28:AN32,1)</f>
        <v>-800</v>
      </c>
      <c r="AP26" t="s" s="4">
        <v>10</v>
      </c>
      <c r="AQ26" s="40">
        <f>STDEV(C28:AG32)</f>
        <v>1023.656151579556</v>
      </c>
      <c r="AR26" t="s" s="4">
        <v>11</v>
      </c>
      <c r="AS26" t="s" s="11">
        <f>IF(AI26&gt;=C26,"Bonne semaine","Mauvaise semaine")</f>
        <v>12</v>
      </c>
      <c r="AT26" t="s" s="4">
        <v>13</v>
      </c>
      <c r="AU26" s="8">
        <f>SUMIF(C28:AG32,"&gt;0")</f>
        <v>6304</v>
      </c>
      <c r="AV26" t="s" s="4">
        <v>14</v>
      </c>
      <c r="AW26" s="12">
        <v>-1084</v>
      </c>
      <c r="AX26" t="s" s="4">
        <v>15</v>
      </c>
      <c r="AY26" s="9">
        <f>ROUND(AU26/(-AW26),2)</f>
        <v>5.82</v>
      </c>
    </row>
    <row r="27" ht="46" customHeight="1">
      <c r="B27" t="s" s="13">
        <v>39</v>
      </c>
      <c r="C27" t="s" s="4">
        <v>17</v>
      </c>
      <c r="D27" s="3">
        <v>200</v>
      </c>
      <c r="E27" s="3">
        <v>200</v>
      </c>
      <c r="F27" s="3">
        <v>200</v>
      </c>
      <c r="G27" s="3">
        <v>200</v>
      </c>
      <c r="H27" s="3">
        <v>200</v>
      </c>
      <c r="I27" s="14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6"/>
      <c r="AH27" t="s" s="2">
        <v>18</v>
      </c>
      <c r="AI27" s="17"/>
      <c r="AJ27" t="s" s="2">
        <v>19</v>
      </c>
      <c r="AK27" s="17"/>
      <c r="AL27" t="s" s="2">
        <v>20</v>
      </c>
      <c r="AM27" s="17"/>
      <c r="AN27" t="s" s="2">
        <v>21</v>
      </c>
      <c r="AO27" s="17"/>
      <c r="AP27" t="s" s="2">
        <v>22</v>
      </c>
      <c r="AQ27" s="18"/>
      <c r="AR27" t="s" s="2">
        <v>23</v>
      </c>
      <c r="AS27" s="17"/>
      <c r="AT27" t="s" s="4">
        <v>24</v>
      </c>
      <c r="AU27" s="19"/>
      <c r="AV27" t="s" s="4">
        <v>25</v>
      </c>
      <c r="AW27" s="17"/>
      <c r="AX27" t="s" s="4">
        <v>26</v>
      </c>
      <c r="AY27" t="s" s="9">
        <f>IF(AY26&gt;2,"Tu prends pas de risque c'est bien :)","Tu prends des risques !!!!!!!!!")</f>
        <v>30</v>
      </c>
    </row>
    <row r="28" ht="34" customHeight="1">
      <c r="B28" t="s" s="21">
        <v>28</v>
      </c>
      <c r="C28" s="22">
        <v>1</v>
      </c>
      <c r="D28" s="22">
        <v>10</v>
      </c>
      <c r="E28" s="22">
        <v>4</v>
      </c>
      <c r="F28" s="22">
        <v>100</v>
      </c>
      <c r="G28" s="22">
        <v>500</v>
      </c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>
        <v>500</v>
      </c>
      <c r="AB28" s="22"/>
      <c r="AC28" s="22"/>
      <c r="AD28" s="22"/>
      <c r="AE28" s="22">
        <v>85</v>
      </c>
      <c r="AF28" s="22">
        <v>50</v>
      </c>
      <c r="AG28" s="22">
        <v>-280</v>
      </c>
      <c r="AH28" s="23">
        <f>SUM(C28:AG28)</f>
        <v>970</v>
      </c>
      <c r="AI28" s="24"/>
      <c r="AJ28" s="23">
        <f>COUNT(D28:AH28)</f>
        <v>9</v>
      </c>
      <c r="AK28" s="24"/>
      <c r="AL28" s="23">
        <f>LARGE(C28:AG28,1)</f>
        <v>500</v>
      </c>
      <c r="AM28" s="24"/>
      <c r="AN28" s="23">
        <f>SMALL(C28:AG28,1)</f>
        <v>-280</v>
      </c>
      <c r="AO28" s="25"/>
      <c r="AP28" s="26">
        <f>STDEV(C28:AG28)</f>
        <v>248.4193922471522</v>
      </c>
      <c r="AQ28" s="27"/>
      <c r="AR28" t="s" s="28">
        <f>IF(AH28&gt;=D27,"Bonne journée  ","Mauvaise journée ")</f>
        <v>29</v>
      </c>
      <c r="AS28" s="25"/>
      <c r="AT28" s="23">
        <v>1250</v>
      </c>
      <c r="AU28" s="25"/>
      <c r="AV28" s="23">
        <v>-280</v>
      </c>
      <c r="AW28" s="25"/>
      <c r="AX28" s="23">
        <f>ROUND(AT28/(-AV28),2)</f>
        <v>4.46</v>
      </c>
      <c r="AY28" t="s" s="11">
        <f>IF(AX28&gt;2,"Tu prends pas de risque c'est bien :)","Tu prends des risques !!!!!!!!!")</f>
        <v>30</v>
      </c>
    </row>
    <row r="29" ht="34" customHeight="1">
      <c r="B29" t="s" s="21">
        <v>31</v>
      </c>
      <c r="C29" s="22">
        <v>20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>
        <v>5000</v>
      </c>
      <c r="U29" s="22"/>
      <c r="V29" s="22"/>
      <c r="W29" s="22"/>
      <c r="X29" s="22">
        <v>2</v>
      </c>
      <c r="Y29" s="22"/>
      <c r="Z29" s="22"/>
      <c r="AA29" s="22"/>
      <c r="AB29" s="22"/>
      <c r="AC29" s="22"/>
      <c r="AD29" s="22"/>
      <c r="AE29" s="22"/>
      <c r="AF29" s="22">
        <v>-1</v>
      </c>
      <c r="AG29" s="22"/>
      <c r="AH29" s="23">
        <f>SUM(C29:AG29)</f>
        <v>5021</v>
      </c>
      <c r="AI29" s="29"/>
      <c r="AJ29" s="23">
        <f>COUNT(C29:AG29)</f>
        <v>4</v>
      </c>
      <c r="AK29" s="29"/>
      <c r="AL29" s="23">
        <f>LARGE(C29:AG29,1)</f>
        <v>5000</v>
      </c>
      <c r="AM29" s="29"/>
      <c r="AN29" s="23">
        <f>SMALL(C29:AG29,1)</f>
        <v>-1</v>
      </c>
      <c r="AO29" s="24"/>
      <c r="AP29" s="26">
        <f>STDEV(C29:AG29)</f>
        <v>2496.517224054342</v>
      </c>
      <c r="AQ29" s="27"/>
      <c r="AR29" t="s" s="28">
        <f>IF(AH29&gt;=E27,"Bonne journée  ","Mauvaise journée ")</f>
        <v>29</v>
      </c>
      <c r="AS29" s="30"/>
      <c r="AT29" s="23">
        <v>5022</v>
      </c>
      <c r="AU29" s="30"/>
      <c r="AV29" s="23">
        <v>-1</v>
      </c>
      <c r="AW29" s="30"/>
      <c r="AX29" s="23">
        <f>ROUND(AT29/(-AV29),2)</f>
        <v>5022</v>
      </c>
      <c r="AY29" t="s" s="41">
        <f>IF(AX29&gt;2,"Tu prends pas de risque c'est bien :)","Tu prends des risques !!!!!!!!!")</f>
        <v>30</v>
      </c>
    </row>
    <row r="30" ht="34" customHeight="1">
      <c r="B30" t="s" s="21">
        <v>33</v>
      </c>
      <c r="C30" s="22">
        <v>-1</v>
      </c>
      <c r="D30" s="22">
        <v>4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>
        <f>-800</f>
        <v>-800</v>
      </c>
      <c r="Y30" s="22"/>
      <c r="Z30" s="22"/>
      <c r="AA30" s="22"/>
      <c r="AB30" s="22"/>
      <c r="AC30" s="22">
        <v>1</v>
      </c>
      <c r="AD30" s="22">
        <v>8</v>
      </c>
      <c r="AE30" s="22"/>
      <c r="AF30" s="22"/>
      <c r="AG30" s="22"/>
      <c r="AH30" s="23">
        <f>SUM(C30:AG30)</f>
        <v>-788</v>
      </c>
      <c r="AI30" s="29"/>
      <c r="AJ30" s="23">
        <f>COUNT(C30:AG30)</f>
        <v>5</v>
      </c>
      <c r="AK30" s="29"/>
      <c r="AL30" s="23">
        <f>LARGE(C30:AG30,1)</f>
        <v>8</v>
      </c>
      <c r="AM30" s="29"/>
      <c r="AN30" s="23">
        <f>SMALL(C30:AG30,1)</f>
        <v>-800</v>
      </c>
      <c r="AO30" s="24"/>
      <c r="AP30" s="26">
        <f>STDEV(C30:AG30)</f>
        <v>359.1285285242597</v>
      </c>
      <c r="AQ30" s="27"/>
      <c r="AR30" t="s" s="28">
        <f>IF(AH30&gt;=F27,"Bonne journée  ","Mauvaise journée ")</f>
        <v>32</v>
      </c>
      <c r="AS30" s="30"/>
      <c r="AT30" s="23">
        <v>13</v>
      </c>
      <c r="AU30" s="30"/>
      <c r="AV30" s="23">
        <v>-801</v>
      </c>
      <c r="AW30" s="30"/>
      <c r="AX30" s="23">
        <f>ROUND(AT30/(-AV30),2)</f>
        <v>0.02</v>
      </c>
      <c r="AY30" t="s" s="42">
        <f>IF(AX30&gt;2,"Tu prends pas de risque c'est bien :)","Tu prends des risques !!!!!!!!!")</f>
        <v>27</v>
      </c>
    </row>
    <row r="31" ht="34" customHeight="1">
      <c r="B31" t="s" s="21">
        <v>34</v>
      </c>
      <c r="C31" s="22">
        <v>-1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>
        <v>1</v>
      </c>
      <c r="AD31" s="22">
        <v>5</v>
      </c>
      <c r="AE31" s="22"/>
      <c r="AF31" s="22"/>
      <c r="AG31" s="22"/>
      <c r="AH31" s="23">
        <f>SUM(C31:AG31)</f>
        <v>5</v>
      </c>
      <c r="AI31" s="29"/>
      <c r="AJ31" s="23">
        <f>COUNT(C31:AG31)</f>
        <v>3</v>
      </c>
      <c r="AK31" s="29"/>
      <c r="AL31" s="23">
        <f>LARGE(C31:AG31,1)</f>
        <v>5</v>
      </c>
      <c r="AM31" s="29"/>
      <c r="AN31" s="23">
        <f>SMALL(C31:AG31,1)</f>
        <v>-1</v>
      </c>
      <c r="AO31" s="24"/>
      <c r="AP31" s="26">
        <f>STDEV(C31:AG31)</f>
        <v>3.055050463303893</v>
      </c>
      <c r="AQ31" s="27"/>
      <c r="AR31" t="s" s="28">
        <f>IF(AH31&gt;=G27,"Bonne journée  ","Mauvaise journée ")</f>
        <v>32</v>
      </c>
      <c r="AS31" s="30"/>
      <c r="AT31" s="23">
        <v>6</v>
      </c>
      <c r="AU31" s="30"/>
      <c r="AV31" s="23">
        <v>-1</v>
      </c>
      <c r="AW31" s="30"/>
      <c r="AX31" s="23">
        <f>ROUND(AT31/(-AV31),2)</f>
        <v>6</v>
      </c>
      <c r="AY31" t="s" s="42">
        <f>IF(AX31&gt;2,"Tu prends pas de risque c'est bien :)","Tu prends des risques !!!!!!!!!")</f>
        <v>30</v>
      </c>
    </row>
    <row r="32" ht="34" customHeight="1">
      <c r="B32" t="s" s="21">
        <v>35</v>
      </c>
      <c r="C32" s="22">
        <v>-1</v>
      </c>
      <c r="D32" s="22">
        <v>2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>
        <v>1</v>
      </c>
      <c r="AD32" s="22">
        <v>10</v>
      </c>
      <c r="AE32" s="22"/>
      <c r="AF32" s="22"/>
      <c r="AG32" s="22"/>
      <c r="AH32" s="23">
        <f>SUM(C32:AG32)</f>
        <v>12</v>
      </c>
      <c r="AI32" s="31"/>
      <c r="AJ32" s="23">
        <f>COUNT(C32:AG32)</f>
        <v>4</v>
      </c>
      <c r="AK32" s="31"/>
      <c r="AL32" s="23">
        <f>LARGE(C32:AG32,1)</f>
        <v>10</v>
      </c>
      <c r="AM32" s="31"/>
      <c r="AN32" s="23">
        <f>SMALL(C32:AG32,1)</f>
        <v>-1</v>
      </c>
      <c r="AO32" s="32"/>
      <c r="AP32" s="26">
        <f>STDEV(C32:AG32)</f>
        <v>4.83045891539648</v>
      </c>
      <c r="AQ32" s="33"/>
      <c r="AR32" t="s" s="28">
        <f>IF(AH32&gt;=H27,"Bonne journée  ","Mauvaise journée ")</f>
        <v>32</v>
      </c>
      <c r="AS32" s="34"/>
      <c r="AT32" s="23">
        <v>13</v>
      </c>
      <c r="AU32" s="34"/>
      <c r="AV32" s="23">
        <v>-1</v>
      </c>
      <c r="AW32" s="34"/>
      <c r="AX32" s="23">
        <f>ROUND(AT32/(-AV32),2)</f>
        <v>13</v>
      </c>
      <c r="AY32" t="s" s="43">
        <f>IF(AX32&gt;2,"Tu prends pas de risque c'est bien :)","Tu prends des risques !!!!!!!!!")</f>
        <v>30</v>
      </c>
    </row>
    <row r="33" ht="22" customHeight="1">
      <c r="B33" s="35"/>
      <c r="C33" s="46"/>
      <c r="D33" s="46"/>
      <c r="E33" s="46"/>
      <c r="F33" s="46"/>
      <c r="G33" s="46"/>
      <c r="H33" s="46"/>
      <c r="I33" s="46"/>
      <c r="J33" s="46"/>
      <c r="K33" s="46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8"/>
      <c r="AO33" s="48"/>
      <c r="AP33" s="49"/>
      <c r="AQ33" s="49"/>
      <c r="AR33" s="48"/>
      <c r="AS33" s="48"/>
      <c r="AT33" s="48"/>
      <c r="AU33" s="48"/>
      <c r="AV33" s="48"/>
      <c r="AW33" s="48"/>
      <c r="AX33" s="48"/>
      <c r="AY33" s="48"/>
    </row>
    <row r="34" ht="34" customHeight="1">
      <c r="B34" t="s" s="50">
        <v>40</v>
      </c>
      <c r="C34" t="s" s="4">
        <v>41</v>
      </c>
      <c r="D34" t="s" s="4">
        <v>42</v>
      </c>
      <c r="E34" t="s" s="4">
        <v>43</v>
      </c>
      <c r="F34" t="s" s="4">
        <v>44</v>
      </c>
      <c r="G34" t="s" s="4">
        <v>45</v>
      </c>
      <c r="H34" t="s" s="4">
        <v>11</v>
      </c>
      <c r="I34" t="s" s="4">
        <v>46</v>
      </c>
      <c r="J34" t="s" s="4">
        <v>47</v>
      </c>
      <c r="K34" t="s" s="4">
        <v>48</v>
      </c>
      <c r="L34" s="51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3"/>
      <c r="AI34" s="53"/>
      <c r="AJ34" s="53"/>
      <c r="AK34" s="53"/>
      <c r="AL34" s="52"/>
      <c r="AM34" s="52"/>
      <c r="AN34" s="54"/>
      <c r="AO34" s="54"/>
      <c r="AP34" s="55"/>
      <c r="AQ34" s="55"/>
      <c r="AR34" s="54"/>
      <c r="AS34" s="54"/>
      <c r="AT34" s="54"/>
      <c r="AU34" s="54"/>
      <c r="AV34" s="54"/>
      <c r="AW34" s="54"/>
      <c r="AX34" s="54"/>
      <c r="AY34" s="54"/>
    </row>
    <row r="35" ht="34" customHeight="1">
      <c r="B35" t="s" s="3">
        <v>49</v>
      </c>
      <c r="C35" s="11">
        <f>INDEX((B2:AY2,B10:AY11,B18:AY19,B26:AY27),1,34,B35)</f>
        <v>3514</v>
      </c>
      <c r="D35" s="11">
        <f>INDEX((B2:AY2,B10:AY11,B18:AY19,B26:AY27),1,36,B35)</f>
        <v>22</v>
      </c>
      <c r="E35" s="11">
        <f>INDEX((B2:AY2,B10:AY11,B18:AY19,B26:AY27),1,38,B35)</f>
        <v>8000</v>
      </c>
      <c r="F35" s="11">
        <f>INDEX((B2:AY2,B10:AY11,B18:AY19,B26:AY27),1,40,B35)</f>
        <v>-5000</v>
      </c>
      <c r="G35" s="56">
        <f>INDEX((B2:AY2,B10:AY11,B18:AY19,B26:AY27),1,42,B35)</f>
        <v>2056.205015297615</v>
      </c>
      <c r="H35" t="s" s="11">
        <f>INDEX((B2:AS2,B10:AS10,B18:AS18,B26:AS26),1,44,B35)</f>
        <v>50</v>
      </c>
      <c r="I35" s="28">
        <f>INDEX((B2:AY2,B10:AY11,B18:AY19,B26:AY27),1,46,B35)</f>
        <v>8798</v>
      </c>
      <c r="J35" s="28">
        <f>INDEX((B2:AY2,B10:AY11,B18:AY19,B26:AY27),1,48,B35)</f>
        <v>-5284</v>
      </c>
      <c r="K35" s="28">
        <f>INDEX((B2:AY2,B10:AY11,B18:AY19,B26:AY27),1,50,B35)</f>
        <v>1.67</v>
      </c>
      <c r="L35" t="s" s="11">
        <f>IF(K35&gt;2,"Tu prends pas de risque c'est bien :)","Tu prends des risques !!!!!!!!!")</f>
        <v>27</v>
      </c>
      <c r="M35" s="57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4"/>
      <c r="AO35" s="54"/>
      <c r="AP35" s="55"/>
      <c r="AQ35" s="55"/>
      <c r="AR35" s="54"/>
      <c r="AS35" s="54"/>
      <c r="AT35" s="54"/>
      <c r="AU35" s="54"/>
      <c r="AV35" s="54"/>
      <c r="AW35" s="54"/>
      <c r="AX35" s="54"/>
      <c r="AY35" s="54"/>
    </row>
    <row r="36" ht="34" customHeight="1">
      <c r="B36" t="s" s="3">
        <v>51</v>
      </c>
      <c r="C36" s="11">
        <f>INDEX((B2:AI2,B10:AI10,B18:AI18,B26:AI26),1,34,B36)</f>
        <v>2494</v>
      </c>
      <c r="D36" s="28">
        <f>INDEX((B2:AY2,B10:AY11,B18:AY19,B26:AY27),1,36,B36)</f>
        <v>20</v>
      </c>
      <c r="E36" s="28">
        <f>INDEX((B2:AY2,B10:AY11,B18:AY19,B26:AY27),1,38,B36)</f>
        <v>2000</v>
      </c>
      <c r="F36" s="28">
        <f>INDEX((B2:AY2,B10:AY11,B18:AY19,B26:AY27),1,40,B36)</f>
        <v>-280</v>
      </c>
      <c r="G36" s="56">
        <f>INDEX((B2:AY2,B10:AY11,B18:AY19,B26:AY27),1,42,B36)</f>
        <v>460.9738090516412</v>
      </c>
      <c r="H36" t="s" s="11">
        <f>INDEX((B2:AS2,B10:AS10,B18:AS18,B26:AS26),1,44,B36)</f>
        <v>52</v>
      </c>
      <c r="I36" s="28">
        <f>INDEX((B2:AY2,B10:AY11,B18:AY19,B26:AY27),1,46,B35)</f>
        <v>8798</v>
      </c>
      <c r="J36" s="28">
        <f>INDEX((B2:AY2,B10:AY11,B18:AY19,B26:AY27),1,48,B36)</f>
        <v>-284</v>
      </c>
      <c r="K36" s="28">
        <f>INDEX((B2:AY2,B10:AY11,B18:AY19,B26:AY27),1,50,B36)</f>
        <v>9.779999999999999</v>
      </c>
      <c r="L36" t="s" s="11">
        <f>IF(K36&gt;2,"Tu prends pas de risque c'est bien :)","Tu prends des risques !!!!!!!!!")</f>
        <v>30</v>
      </c>
      <c r="M36" s="57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4"/>
      <c r="AO36" s="54"/>
      <c r="AP36" s="55"/>
      <c r="AQ36" s="55"/>
      <c r="AR36" s="54"/>
      <c r="AS36" s="54"/>
      <c r="AT36" s="54"/>
      <c r="AU36" s="54"/>
      <c r="AV36" s="54"/>
      <c r="AW36" s="54"/>
      <c r="AX36" s="54"/>
      <c r="AY36" s="54"/>
    </row>
    <row r="37" ht="34" customHeight="1">
      <c r="B37" t="s" s="3">
        <v>53</v>
      </c>
      <c r="C37" s="11">
        <f>INDEX((B2:AY2,B10:AY10,B18:AY18,B26:AY26),1,34,B37)</f>
        <v>1014</v>
      </c>
      <c r="D37" s="28">
        <f>INDEX((B2:AY2,B10:AY11,B18:AY19,B26:AY27),1,36,B37)</f>
        <v>20</v>
      </c>
      <c r="E37" s="28">
        <f>INDEX((B2:AY2,B10:AY11,B18:AY19,B26:AY27),1,38,B37)</f>
        <v>1000</v>
      </c>
      <c r="F37" s="28">
        <f>INDEX((B2:AY2,B10:AY11,B18:AY19,B26:AY27),1,40,B37)</f>
        <v>-280</v>
      </c>
      <c r="G37" s="56">
        <f>INDEX((B2:AY2,B10:AY11,B18:AY19,B26:AY27),1,42,B37)</f>
        <v>234.7935487323188</v>
      </c>
      <c r="H37" t="s" s="11">
        <f>INDEX((B2:AS2,B10:AS10,B18:AS18,B26:AS26),1,44,B37)</f>
        <v>52</v>
      </c>
      <c r="I37" s="28">
        <f>INDEX((B2:AY2,B10:AY11,B18:AY19,B26:AY27),1,46,B35)</f>
        <v>8798</v>
      </c>
      <c r="J37" s="28">
        <f>INDEX((B2:AY2,B10:AY11,B18:AY19,B26:AY27),1,48,B37)</f>
        <v>-284</v>
      </c>
      <c r="K37" s="28">
        <f>INDEX((B2:AY2,B10:AY11,B18:AY19,B26:AY27),1,50,B37)</f>
        <v>4.57</v>
      </c>
      <c r="L37" t="s" s="11">
        <f>IF(K37&gt;2,"Tu prends pas de risque c'est bien :)","Tu prends des risques !!!!!!!!!")</f>
        <v>30</v>
      </c>
      <c r="M37" s="57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4"/>
      <c r="AO37" s="54"/>
      <c r="AP37" s="55"/>
      <c r="AQ37" s="55"/>
      <c r="AR37" s="54"/>
      <c r="AS37" s="54"/>
      <c r="AT37" s="54"/>
      <c r="AU37" s="54"/>
      <c r="AV37" s="54"/>
      <c r="AW37" s="54"/>
      <c r="AX37" s="54"/>
      <c r="AY37" s="54"/>
    </row>
    <row r="38" ht="34" customHeight="1">
      <c r="B38" t="s" s="3">
        <v>54</v>
      </c>
      <c r="C38" s="11">
        <f>INDEX((B2:AY2,B10:AY10,B18:AY18,B26:AY26),1,34,B38)</f>
        <v>5220</v>
      </c>
      <c r="D38" s="28">
        <f>INDEX((B2:AY2,B10:AY11,B18:AY19,B26:AY27),1,36,B38)</f>
        <v>25</v>
      </c>
      <c r="E38" s="28">
        <f>INDEX((B2:AY2,B10:AY11,B18:AY19,B26:AY27),1,38,B38)</f>
        <v>5000</v>
      </c>
      <c r="F38" s="28">
        <f>INDEX((B2:AY2,B10:AY11,B18:AY19,B26:AY27),1,40,B38)</f>
        <v>-800</v>
      </c>
      <c r="G38" s="56">
        <f>INDEX((B2:AY2,B10:AY11,B18:AY19,B26:AY27),1,42,B38)</f>
        <v>1023.656151579556</v>
      </c>
      <c r="H38" t="s" s="11">
        <f>INDEX((B2:AS2,B10:AS10,B18:AS18,B26:AS26),1,44,B38)</f>
        <v>50</v>
      </c>
      <c r="I38" s="28">
        <f>INDEX((B2:AY2,B10:AY11,B18:AY19,B26:AY27),1,46,B35)</f>
        <v>8798</v>
      </c>
      <c r="J38" s="28">
        <f>INDEX((B2:AY2,B10:AY11,B18:AY19,B26:AY27),1,48,B38)</f>
        <v>-1084</v>
      </c>
      <c r="K38" s="28">
        <f>INDEX((B2:AY2,B10:AY11,B18:AY19,B26:AY27),1,50,B38)</f>
        <v>5.82</v>
      </c>
      <c r="L38" t="s" s="11">
        <f>IF(K38&gt;2,"Tu prends pas de risque c'est bien :)","Tu prends des risques !!!!!!!!!")</f>
        <v>30</v>
      </c>
      <c r="M38" s="57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4"/>
      <c r="AO38" s="54"/>
      <c r="AP38" s="55"/>
      <c r="AQ38" s="55"/>
      <c r="AR38" s="54"/>
      <c r="AS38" s="54"/>
      <c r="AT38" s="54"/>
      <c r="AU38" s="54"/>
      <c r="AV38" s="54"/>
      <c r="AW38" s="54"/>
      <c r="AX38" s="54"/>
      <c r="AY38" s="54"/>
    </row>
    <row r="39" ht="34" customHeight="1">
      <c r="B39" t="s" s="4">
        <v>55</v>
      </c>
      <c r="C39" s="9">
        <f>C38+C37+C36+C35</f>
        <v>12242</v>
      </c>
      <c r="D39" s="20">
        <f>D38+D37+D36+D35</f>
        <v>87</v>
      </c>
      <c r="E39" s="20">
        <f>LARGE(E35:E38,1)</f>
        <v>8000</v>
      </c>
      <c r="F39" s="20">
        <f>SMALL(F35:F38,1)</f>
        <v>-5000</v>
      </c>
      <c r="G39" s="58">
        <f>STDEV(C4:AG8,C12:AG16,C20:AG24,C28:AG32)</f>
        <v>1177.859626690344</v>
      </c>
      <c r="H39" t="s" s="11">
        <f>IF(C39&gt;=C40,"Bon Mois","Mauvais Mois")</f>
        <v>56</v>
      </c>
      <c r="I39" s="20">
        <f>I38+I37+I36+I35</f>
        <v>35192</v>
      </c>
      <c r="J39" s="20">
        <f>J38+J37+J36+J35</f>
        <v>-6936</v>
      </c>
      <c r="K39" s="20">
        <f>ROUND(I39/-(J39),2)</f>
        <v>5.07</v>
      </c>
      <c r="L39" t="s" s="9">
        <f>IF(K39&gt;2,"Tu prends pas de risque c'est bien :)","Tu prends des risques !!!!!!!!!")</f>
        <v>30</v>
      </c>
      <c r="M39" s="57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4"/>
      <c r="AO39" s="54"/>
      <c r="AP39" s="55"/>
      <c r="AQ39" s="55"/>
      <c r="AR39" s="54"/>
      <c r="AS39" s="54"/>
      <c r="AT39" s="54"/>
      <c r="AU39" s="54"/>
      <c r="AV39" s="54"/>
      <c r="AW39" s="54"/>
      <c r="AX39" s="54"/>
      <c r="AY39" s="54"/>
    </row>
    <row r="40" ht="22" customHeight="1">
      <c r="B40" t="s" s="4">
        <v>57</v>
      </c>
      <c r="C40" s="3">
        <v>10000</v>
      </c>
      <c r="D40" s="59"/>
      <c r="E40" s="47"/>
      <c r="F40" s="47"/>
      <c r="G40" s="47"/>
      <c r="H40" s="47"/>
      <c r="I40" s="47"/>
      <c r="J40" s="47"/>
      <c r="K40" s="60"/>
      <c r="L40" s="47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4"/>
      <c r="AO40" s="54"/>
      <c r="AP40" s="55"/>
      <c r="AQ40" s="55"/>
      <c r="AR40" s="54"/>
      <c r="AS40" s="54"/>
      <c r="AT40" s="54"/>
      <c r="AU40" s="54"/>
      <c r="AV40" s="54"/>
      <c r="AW40" s="54"/>
      <c r="AX40" s="54"/>
      <c r="AY40" s="54"/>
    </row>
  </sheetData>
  <pageMargins left="0.75" right="0.75" top="1" bottom="1" header="0.5" footer="0.5"/>
  <pageSetup firstPageNumber="1" fitToHeight="1" fitToWidth="1" scale="100" useFirstPageNumber="0" orientation="portrait" pageOrder="downThenOver"/>
  <headerFooter>
    <oddFooter>&amp;L&amp;"Helvetica,Regular"&amp;12&amp;K000000	&amp;P</oddFooter>
  </headerFooter>
</worksheet>
</file>

<file path=xl/worksheets/sheet10.xml><?xml version="1.0" encoding="utf-8"?>
<worksheet xmlns:r="http://schemas.openxmlformats.org/officeDocument/2006/relationships" xmlns="http://schemas.openxmlformats.org/spreadsheetml/2006/main">
  <sheetPr>
    <pageSetUpPr fitToPage="1"/>
  </sheetPr>
  <dimension ref="B2:AY40"/>
  <sheetViews>
    <sheetView workbookViewId="0" showGridLines="0" defaultGridColor="1">
      <pane topLeftCell="C3" xSplit="2" ySplit="2" activePane="bottomRight" state="frozenSplit"/>
    </sheetView>
  </sheetViews>
  <sheetFormatPr defaultColWidth="12.25" defaultRowHeight="18" customHeight="1" outlineLevelRow="0" outlineLevelCol="0"/>
  <cols>
    <col min="1" max="1" width="0.25" style="69" customWidth="1"/>
    <col min="2" max="2" width="12.25" style="69" customWidth="1"/>
    <col min="3" max="3" width="12.25" style="69" customWidth="1"/>
    <col min="4" max="4" width="12.25" style="69" customWidth="1"/>
    <col min="5" max="5" width="12.25" style="69" customWidth="1"/>
    <col min="6" max="6" width="12.25" style="69" customWidth="1"/>
    <col min="7" max="7" width="12.25" style="69" customWidth="1"/>
    <col min="8" max="8" width="12.25" style="69" customWidth="1"/>
    <col min="9" max="9" width="12.25" style="69" customWidth="1"/>
    <col min="10" max="10" width="12.25" style="69" customWidth="1"/>
    <col min="11" max="11" width="12.25" style="69" customWidth="1"/>
    <col min="12" max="12" width="12.25" style="69" customWidth="1"/>
    <col min="13" max="13" width="12.25" style="69" customWidth="1"/>
    <col min="14" max="14" width="12.25" style="69" customWidth="1"/>
    <col min="15" max="15" width="12.25" style="69" customWidth="1"/>
    <col min="16" max="16" width="12.25" style="69" customWidth="1"/>
    <col min="17" max="17" width="12.25" style="69" customWidth="1"/>
    <col min="18" max="18" width="12.25" style="69" customWidth="1"/>
    <col min="19" max="19" width="12.25" style="69" customWidth="1"/>
    <col min="20" max="20" width="12.25" style="69" customWidth="1"/>
    <col min="21" max="21" width="12.25" style="69" customWidth="1"/>
    <col min="22" max="22" width="12.25" style="69" customWidth="1"/>
    <col min="23" max="23" width="12.25" style="69" customWidth="1"/>
    <col min="24" max="24" width="12.25" style="69" customWidth="1"/>
    <col min="25" max="25" width="12.25" style="69" customWidth="1"/>
    <col min="26" max="26" width="12.25" style="69" customWidth="1"/>
    <col min="27" max="27" width="12.25" style="69" customWidth="1"/>
    <col min="28" max="28" width="12.25" style="69" customWidth="1"/>
    <col min="29" max="29" width="12.25" style="69" customWidth="1"/>
    <col min="30" max="30" width="12.25" style="69" customWidth="1"/>
    <col min="31" max="31" width="12.25" style="69" customWidth="1"/>
    <col min="32" max="32" width="12.25" style="69" customWidth="1"/>
    <col min="33" max="33" width="12.25" style="69" customWidth="1"/>
    <col min="34" max="34" width="12.25" style="69" customWidth="1"/>
    <col min="35" max="35" width="12.25" style="69" customWidth="1"/>
    <col min="36" max="36" width="12.25" style="69" customWidth="1"/>
    <col min="37" max="37" width="12.25" style="69" customWidth="1"/>
    <col min="38" max="38" width="12.25" style="69" customWidth="1"/>
    <col min="39" max="39" width="12.25" style="69" customWidth="1"/>
    <col min="40" max="40" width="12.25" style="69" customWidth="1"/>
    <col min="41" max="41" width="12.25" style="69" customWidth="1"/>
    <col min="42" max="42" width="12.25" style="69" customWidth="1"/>
    <col min="43" max="43" width="12.25" style="69" customWidth="1"/>
    <col min="44" max="44" width="12.25" style="69" customWidth="1"/>
    <col min="45" max="45" width="12.25" style="69" customWidth="1"/>
    <col min="46" max="46" width="12.25" style="69" customWidth="1"/>
    <col min="47" max="47" width="12.25" style="69" customWidth="1"/>
    <col min="48" max="48" width="12.25" style="69" customWidth="1"/>
    <col min="49" max="49" width="12.25" style="69" customWidth="1"/>
    <col min="50" max="50" width="12.25" style="69" customWidth="1"/>
    <col min="51" max="51" width="12.25" style="69" customWidth="1"/>
    <col min="52" max="256" width="12.25" style="69" customWidth="1"/>
  </cols>
  <sheetData>
    <row r="1" ht="2" customHeight="1"/>
    <row r="2" ht="34" customHeight="1">
      <c r="B2" t="s" s="2">
        <v>0</v>
      </c>
      <c r="C2" s="3">
        <v>3000</v>
      </c>
      <c r="D2" t="s" s="4">
        <v>1</v>
      </c>
      <c r="E2" t="s" s="4">
        <v>2</v>
      </c>
      <c r="F2" t="s" s="4">
        <v>3</v>
      </c>
      <c r="G2" t="s" s="4">
        <v>4</v>
      </c>
      <c r="H2" t="s" s="4">
        <v>5</v>
      </c>
      <c r="I2" s="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7"/>
      <c r="AH2" t="s" s="4">
        <v>6</v>
      </c>
      <c r="AI2" s="8">
        <f>SUM(AH4:AH8)</f>
        <v>3514</v>
      </c>
      <c r="AJ2" t="s" s="2">
        <v>7</v>
      </c>
      <c r="AK2" s="8">
        <f>SUM(AJ4:AJ8)</f>
        <v>22</v>
      </c>
      <c r="AL2" t="s" s="4">
        <v>8</v>
      </c>
      <c r="AM2" s="8">
        <f>LARGE(AL4:AL8,1)</f>
        <v>8000</v>
      </c>
      <c r="AN2" t="s" s="4">
        <v>9</v>
      </c>
      <c r="AO2" s="9">
        <f>SMALL(AN4:AN8,1)</f>
        <v>-5000</v>
      </c>
      <c r="AP2" t="s" s="4">
        <v>10</v>
      </c>
      <c r="AQ2" s="10">
        <f>STDEV(C4:AG8)</f>
        <v>2056.205015297615</v>
      </c>
      <c r="AR2" t="s" s="4">
        <v>11</v>
      </c>
      <c r="AS2" t="s" s="11">
        <f>IF(AI2&gt;=C2,"Bonne semaine","Mauvaise semaine")</f>
        <v>12</v>
      </c>
      <c r="AT2" t="s" s="4">
        <v>13</v>
      </c>
      <c r="AU2" s="8">
        <f>SUMIF(C4:AG8,"&gt;0")</f>
        <v>8798</v>
      </c>
      <c r="AV2" t="s" s="4">
        <v>14</v>
      </c>
      <c r="AW2" s="12">
        <v>-5284</v>
      </c>
      <c r="AX2" t="s" s="4">
        <v>15</v>
      </c>
      <c r="AY2" s="9">
        <f>ROUND(AU2/(-AW2),2)</f>
        <v>1.67</v>
      </c>
    </row>
    <row r="3" ht="46" customHeight="1">
      <c r="B3" t="s" s="13">
        <v>16</v>
      </c>
      <c r="C3" t="s" s="4">
        <v>17</v>
      </c>
      <c r="D3" s="3">
        <v>200</v>
      </c>
      <c r="E3" s="3">
        <v>200</v>
      </c>
      <c r="F3" s="3"/>
      <c r="G3" s="3"/>
      <c r="H3" s="3">
        <v>500</v>
      </c>
      <c r="I3" s="14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6"/>
      <c r="AH3" t="s" s="2">
        <v>18</v>
      </c>
      <c r="AI3" s="17"/>
      <c r="AJ3" t="s" s="2">
        <v>19</v>
      </c>
      <c r="AK3" s="17"/>
      <c r="AL3" t="s" s="2">
        <v>20</v>
      </c>
      <c r="AM3" s="17"/>
      <c r="AN3" t="s" s="2">
        <v>21</v>
      </c>
      <c r="AO3" s="17"/>
      <c r="AP3" t="s" s="2">
        <v>22</v>
      </c>
      <c r="AQ3" s="18"/>
      <c r="AR3" t="s" s="2">
        <v>23</v>
      </c>
      <c r="AS3" s="17"/>
      <c r="AT3" t="s" s="4">
        <v>24</v>
      </c>
      <c r="AU3" s="19"/>
      <c r="AV3" t="s" s="4">
        <v>25</v>
      </c>
      <c r="AW3" s="17"/>
      <c r="AX3" t="s" s="4">
        <v>26</v>
      </c>
      <c r="AY3" t="s" s="20">
        <f>IF(AY2&gt;2,"Tu prends pas de risque c'est bien :)","Tu prends des risques !!!!!!!!!")</f>
        <v>27</v>
      </c>
    </row>
    <row r="4" ht="34" customHeight="1">
      <c r="B4" t="s" s="21">
        <v>28</v>
      </c>
      <c r="C4" s="22">
        <v>1</v>
      </c>
      <c r="D4" s="22">
        <v>10</v>
      </c>
      <c r="E4" s="22">
        <v>4</v>
      </c>
      <c r="F4" s="22">
        <v>100</v>
      </c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>
        <v>500</v>
      </c>
      <c r="AB4" s="22"/>
      <c r="AC4" s="22">
        <v>8000</v>
      </c>
      <c r="AD4" s="22"/>
      <c r="AE4" s="22">
        <v>85</v>
      </c>
      <c r="AF4" s="22">
        <v>50</v>
      </c>
      <c r="AG4" s="22">
        <v>-280</v>
      </c>
      <c r="AH4" s="23">
        <f>SUM(C4:AG4)</f>
        <v>8470</v>
      </c>
      <c r="AI4" s="24"/>
      <c r="AJ4" s="23">
        <f>COUNT(D4:AH4)</f>
        <v>9</v>
      </c>
      <c r="AK4" s="24"/>
      <c r="AL4" s="23">
        <f>LARGE(C4:AG4,1)</f>
        <v>8000</v>
      </c>
      <c r="AM4" s="24"/>
      <c r="AN4" s="23">
        <f>SMALL(C4:AG4,1)</f>
        <v>-280</v>
      </c>
      <c r="AO4" s="25"/>
      <c r="AP4" s="26">
        <f>STDEV(C4:AG4)</f>
        <v>2654.642887680207</v>
      </c>
      <c r="AQ4" s="27"/>
      <c r="AR4" t="s" s="28">
        <f>IF(AH4&gt;=D3,"Bonne journée  ","Mauvaise journée ")</f>
        <v>29</v>
      </c>
      <c r="AS4" s="25"/>
      <c r="AT4" s="23">
        <v>8750</v>
      </c>
      <c r="AU4" s="25"/>
      <c r="AV4" s="23">
        <v>-280</v>
      </c>
      <c r="AW4" s="25"/>
      <c r="AX4" s="23">
        <f>ROUND(AT4/(-AV4),2)</f>
        <v>31.25</v>
      </c>
      <c r="AY4" t="s" s="11">
        <f>IF(AX4&gt;2,"Tu prends pas de risque c'est bien :)","Tu prends des risques !!!!!!!!!")</f>
        <v>30</v>
      </c>
    </row>
    <row r="5" ht="34" customHeight="1">
      <c r="B5" t="s" s="21">
        <v>31</v>
      </c>
      <c r="C5" s="22">
        <v>20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>
        <v>2</v>
      </c>
      <c r="Y5" s="22"/>
      <c r="Z5" s="22"/>
      <c r="AA5" s="22"/>
      <c r="AB5" s="22"/>
      <c r="AC5" s="22"/>
      <c r="AD5" s="22"/>
      <c r="AE5" s="22"/>
      <c r="AF5" s="22">
        <v>-1</v>
      </c>
      <c r="AG5" s="22"/>
      <c r="AH5" s="23">
        <f>SUM(C5:AG5)</f>
        <v>21</v>
      </c>
      <c r="AI5" s="29"/>
      <c r="AJ5" s="23">
        <f>COUNT(C5:AG5)</f>
        <v>3</v>
      </c>
      <c r="AK5" s="29"/>
      <c r="AL5" s="23">
        <f>LARGE(C5:AG5,1)</f>
        <v>20</v>
      </c>
      <c r="AM5" s="29"/>
      <c r="AN5" s="23">
        <f>SMALL(C5:AG5,1)</f>
        <v>-1</v>
      </c>
      <c r="AO5" s="24"/>
      <c r="AP5" s="26">
        <f>STDEV(C5:AG5)</f>
        <v>11.35781669160055</v>
      </c>
      <c r="AQ5" s="27"/>
      <c r="AR5" t="s" s="28">
        <f>IF(AH5&gt;=E3,"Bonne journée  ","Mauvaise journée ")</f>
        <v>32</v>
      </c>
      <c r="AS5" s="30"/>
      <c r="AT5" s="23">
        <v>22</v>
      </c>
      <c r="AU5" s="30"/>
      <c r="AV5" s="23">
        <v>-1</v>
      </c>
      <c r="AW5" s="30"/>
      <c r="AX5" s="23">
        <f>ROUND(AT5/(-AV5),2)</f>
        <v>22</v>
      </c>
      <c r="AY5" t="s" s="11">
        <f>IF(AX5&gt;2,"Tu prends pas de risque c'est bien :)","Tu prends des risques !!!!!!!!!")</f>
        <v>30</v>
      </c>
    </row>
    <row r="6" ht="34" customHeight="1">
      <c r="B6" t="s" s="21">
        <v>33</v>
      </c>
      <c r="C6" s="22">
        <v>-1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>
        <v>1</v>
      </c>
      <c r="AD6" s="22">
        <v>8</v>
      </c>
      <c r="AE6" s="22"/>
      <c r="AF6" s="22"/>
      <c r="AG6" s="22"/>
      <c r="AH6" s="23">
        <f>SUM(C6:AG6)</f>
        <v>8</v>
      </c>
      <c r="AI6" s="29"/>
      <c r="AJ6" s="23">
        <f>COUNT(C6:AG6)</f>
        <v>3</v>
      </c>
      <c r="AK6" s="29"/>
      <c r="AL6" s="23">
        <f>LARGE(C6:AG6,1)</f>
        <v>8</v>
      </c>
      <c r="AM6" s="29"/>
      <c r="AN6" s="23">
        <f>SMALL(C6:AG6,1)</f>
        <v>-1</v>
      </c>
      <c r="AO6" s="24"/>
      <c r="AP6" s="26">
        <f>STDEV(C6:AG6)</f>
        <v>4.725815626252609</v>
      </c>
      <c r="AQ6" s="27"/>
      <c r="AR6" t="s" s="28">
        <f>IF(AH6&gt;=F3,"Bonne journée  ","Mauvaise journée ")</f>
        <v>29</v>
      </c>
      <c r="AS6" s="30"/>
      <c r="AT6" s="23">
        <v>9</v>
      </c>
      <c r="AU6" s="30"/>
      <c r="AV6" s="23">
        <v>-1</v>
      </c>
      <c r="AW6" s="30"/>
      <c r="AX6" s="23">
        <f>ROUND(AT6/(-AV6),2)</f>
        <v>9</v>
      </c>
      <c r="AY6" t="s" s="11">
        <f>IF(AX6&gt;2,"Tu prends pas de risque c'est bien :)","Tu prends des risques !!!!!!!!!")</f>
        <v>30</v>
      </c>
    </row>
    <row r="7" ht="34" customHeight="1">
      <c r="B7" t="s" s="21">
        <v>34</v>
      </c>
      <c r="C7" s="22">
        <v>-1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>
        <v>-5000</v>
      </c>
      <c r="AB7" s="22"/>
      <c r="AC7" s="22">
        <v>1</v>
      </c>
      <c r="AD7" s="22">
        <v>5</v>
      </c>
      <c r="AE7" s="22"/>
      <c r="AF7" s="22"/>
      <c r="AG7" s="22"/>
      <c r="AH7" s="23">
        <f>SUM(C7:AG7)</f>
        <v>-4995</v>
      </c>
      <c r="AI7" s="29"/>
      <c r="AJ7" s="23">
        <f>COUNT(C7:AG7)</f>
        <v>4</v>
      </c>
      <c r="AK7" s="29"/>
      <c r="AL7" s="23">
        <f>LARGE(C7:AG7,1)</f>
        <v>5</v>
      </c>
      <c r="AM7" s="29"/>
      <c r="AN7" s="23">
        <f>SMALL(C7:AG7,1)</f>
        <v>-5000</v>
      </c>
      <c r="AO7" s="24"/>
      <c r="AP7" s="26">
        <f>STDEV(C7:AG7)</f>
        <v>2500.834577362792</v>
      </c>
      <c r="AQ7" s="27"/>
      <c r="AR7" t="s" s="28">
        <f>IF(AH7&gt;=G3,"Bonne journée  ","Mauvaise journée ")</f>
        <v>32</v>
      </c>
      <c r="AS7" s="30"/>
      <c r="AT7" s="23">
        <v>6</v>
      </c>
      <c r="AU7" s="30"/>
      <c r="AV7" s="23">
        <v>-5001</v>
      </c>
      <c r="AW7" s="30"/>
      <c r="AX7" s="23">
        <f>ROUND(AT7/(-AV7),2)</f>
        <v>0</v>
      </c>
      <c r="AY7" t="s" s="11">
        <f>IF(AX7&gt;2,"Tu prends pas de risque c'est bien :)","Tu prends des risques !!!!!!!!!")</f>
        <v>27</v>
      </c>
    </row>
    <row r="8" ht="34" customHeight="1">
      <c r="B8" t="s" s="21">
        <v>35</v>
      </c>
      <c r="C8" s="22">
        <v>-1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>
        <v>1</v>
      </c>
      <c r="AD8" s="22">
        <v>10</v>
      </c>
      <c r="AE8" s="22"/>
      <c r="AF8" s="22"/>
      <c r="AG8" s="22"/>
      <c r="AH8" s="23">
        <f>SUM(C8:AG8)</f>
        <v>10</v>
      </c>
      <c r="AI8" s="31"/>
      <c r="AJ8" s="23">
        <f>COUNT(C8:AG8)</f>
        <v>3</v>
      </c>
      <c r="AK8" s="31"/>
      <c r="AL8" s="23">
        <f>LARGE(C8:AG8,1)</f>
        <v>10</v>
      </c>
      <c r="AM8" s="31"/>
      <c r="AN8" s="23">
        <f>SMALL(C8:AG8,1)</f>
        <v>-1</v>
      </c>
      <c r="AO8" s="32"/>
      <c r="AP8" s="26">
        <f>STDEV(C8:AG8)</f>
        <v>5.859465277082315</v>
      </c>
      <c r="AQ8" s="33"/>
      <c r="AR8" t="s" s="28">
        <f>IF(AH8&gt;=H3,"Bonne journée  ","Mauvaise journée ")</f>
        <v>32</v>
      </c>
      <c r="AS8" s="34"/>
      <c r="AT8" s="23">
        <v>11</v>
      </c>
      <c r="AU8" s="34"/>
      <c r="AV8" s="23">
        <v>-1</v>
      </c>
      <c r="AW8" s="34"/>
      <c r="AX8" s="23">
        <f>ROUND(AT8/(-AV8),2)</f>
        <v>11</v>
      </c>
      <c r="AY8" t="s" s="11">
        <f>IF(AX8&gt;2,"Tu prends pas de risque c'est bien :)","Tu prends des risques !!!!!!!!!")</f>
        <v>30</v>
      </c>
    </row>
    <row r="9" ht="22" customHeight="1">
      <c r="B9" s="35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7"/>
      <c r="AQ9" s="38"/>
      <c r="AR9" s="39"/>
      <c r="AS9" s="39"/>
      <c r="AT9" s="39"/>
      <c r="AU9" s="39"/>
      <c r="AV9" s="39"/>
      <c r="AW9" s="39"/>
      <c r="AX9" s="39"/>
      <c r="AY9" s="39"/>
    </row>
    <row r="10" ht="34" customHeight="1">
      <c r="B10" t="s" s="2">
        <v>0</v>
      </c>
      <c r="C10" s="3">
        <v>3000</v>
      </c>
      <c r="D10" t="s" s="4">
        <v>1</v>
      </c>
      <c r="E10" t="s" s="4">
        <v>2</v>
      </c>
      <c r="F10" t="s" s="4">
        <v>3</v>
      </c>
      <c r="G10" t="s" s="4">
        <v>4</v>
      </c>
      <c r="H10" t="s" s="4">
        <v>5</v>
      </c>
      <c r="I10" s="5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7"/>
      <c r="AH10" t="s" s="4">
        <v>6</v>
      </c>
      <c r="AI10" s="8">
        <f>SUM(AH12:AH16)</f>
        <v>2494</v>
      </c>
      <c r="AJ10" t="s" s="2">
        <v>7</v>
      </c>
      <c r="AK10" s="8">
        <f>SUM(AJ12:AJ16)</f>
        <v>20</v>
      </c>
      <c r="AL10" t="s" s="4">
        <v>8</v>
      </c>
      <c r="AM10" s="8">
        <f>LARGE(AL12:AL16,1)</f>
        <v>2000</v>
      </c>
      <c r="AN10" t="s" s="4">
        <v>9</v>
      </c>
      <c r="AO10" s="9">
        <f>SMALL(AN12:AN16,1)</f>
        <v>-280</v>
      </c>
      <c r="AP10" t="s" s="4">
        <v>10</v>
      </c>
      <c r="AQ10" s="40">
        <f>STDEV(C12:AG16)</f>
        <v>460.9738090516412</v>
      </c>
      <c r="AR10" t="s" s="4">
        <v>11</v>
      </c>
      <c r="AS10" t="s" s="11">
        <f>IF(AI10&gt;=C10,"Bonne semaine","Mauvaise semaine")</f>
        <v>36</v>
      </c>
      <c r="AT10" t="s" s="4">
        <v>13</v>
      </c>
      <c r="AU10" s="8">
        <f>SUMIF(C12:AG16,"&gt;0")</f>
        <v>2778</v>
      </c>
      <c r="AV10" t="s" s="4">
        <v>14</v>
      </c>
      <c r="AW10" s="12">
        <v>-284</v>
      </c>
      <c r="AX10" t="s" s="4">
        <v>15</v>
      </c>
      <c r="AY10" s="9">
        <f>ROUND(AU10/(-AW10),2)</f>
        <v>9.779999999999999</v>
      </c>
    </row>
    <row r="11" ht="46" customHeight="1">
      <c r="B11" t="s" s="13">
        <v>37</v>
      </c>
      <c r="C11" t="s" s="4">
        <v>17</v>
      </c>
      <c r="D11" s="3">
        <v>200</v>
      </c>
      <c r="E11" s="3">
        <v>200</v>
      </c>
      <c r="F11" s="3"/>
      <c r="G11" s="3"/>
      <c r="H11" s="3">
        <v>500</v>
      </c>
      <c r="I11" s="14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6"/>
      <c r="AH11" t="s" s="2">
        <v>18</v>
      </c>
      <c r="AI11" s="17"/>
      <c r="AJ11" t="s" s="2">
        <v>19</v>
      </c>
      <c r="AK11" s="17"/>
      <c r="AL11" t="s" s="2">
        <v>20</v>
      </c>
      <c r="AM11" s="17"/>
      <c r="AN11" t="s" s="2">
        <v>21</v>
      </c>
      <c r="AO11" s="17"/>
      <c r="AP11" t="s" s="2">
        <v>22</v>
      </c>
      <c r="AQ11" s="18"/>
      <c r="AR11" t="s" s="2">
        <v>23</v>
      </c>
      <c r="AS11" s="17"/>
      <c r="AT11" t="s" s="4">
        <v>24</v>
      </c>
      <c r="AU11" s="19"/>
      <c r="AV11" t="s" s="4">
        <v>25</v>
      </c>
      <c r="AW11" s="17"/>
      <c r="AX11" t="s" s="4">
        <v>26</v>
      </c>
      <c r="AY11" t="s" s="9">
        <f>IF(AY10&gt;2,"Tu prends pas de risque c'est bien :)","Tu prends des risques !!!!!!!!!")</f>
        <v>30</v>
      </c>
    </row>
    <row r="12" ht="34" customHeight="1">
      <c r="B12" t="s" s="21">
        <v>28</v>
      </c>
      <c r="C12" s="22">
        <v>1</v>
      </c>
      <c r="D12" s="22">
        <v>10</v>
      </c>
      <c r="E12" s="22">
        <v>4</v>
      </c>
      <c r="F12" s="22">
        <v>100</v>
      </c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>
        <v>500</v>
      </c>
      <c r="AB12" s="22"/>
      <c r="AC12" s="22"/>
      <c r="AD12" s="22"/>
      <c r="AE12" s="22">
        <v>85</v>
      </c>
      <c r="AF12" s="22">
        <v>50</v>
      </c>
      <c r="AG12" s="22">
        <v>-280</v>
      </c>
      <c r="AH12" s="23">
        <f>SUM(C12:AG12)</f>
        <v>470</v>
      </c>
      <c r="AI12" s="24"/>
      <c r="AJ12" s="23">
        <f>COUNT(D12:AH12)</f>
        <v>8</v>
      </c>
      <c r="AK12" s="24"/>
      <c r="AL12" s="23">
        <f>LARGE(C12:AG12,1)</f>
        <v>500</v>
      </c>
      <c r="AM12" s="24"/>
      <c r="AN12" s="23">
        <f>SMALL(C12:AG12,1)</f>
        <v>-280</v>
      </c>
      <c r="AO12" s="25"/>
      <c r="AP12" s="26">
        <f>STDEV(C12:AG12)</f>
        <v>214.0191913958052</v>
      </c>
      <c r="AQ12" s="27"/>
      <c r="AR12" t="s" s="28">
        <f>IF(AH12&gt;=D11,"Bonne journée  ","Mauvaise journée ")</f>
        <v>29</v>
      </c>
      <c r="AS12" s="25"/>
      <c r="AT12" s="23">
        <v>750</v>
      </c>
      <c r="AU12" s="25"/>
      <c r="AV12" s="23">
        <v>-280</v>
      </c>
      <c r="AW12" s="25"/>
      <c r="AX12" s="23">
        <f>ROUND(AT12/(-AV12),2)</f>
        <v>2.68</v>
      </c>
      <c r="AY12" t="s" s="11">
        <f>IF(AX12&gt;2,"Tu prends pas de risque c'est bien :)","Tu prends des risques !!!!!!!!!")</f>
        <v>30</v>
      </c>
    </row>
    <row r="13" ht="34" customHeight="1">
      <c r="B13" t="s" s="21">
        <v>31</v>
      </c>
      <c r="C13" s="22">
        <v>2000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>
        <v>2</v>
      </c>
      <c r="Y13" s="22"/>
      <c r="Z13" s="22"/>
      <c r="AA13" s="22"/>
      <c r="AB13" s="22"/>
      <c r="AC13" s="22"/>
      <c r="AD13" s="22"/>
      <c r="AE13" s="22"/>
      <c r="AF13" s="22">
        <v>-1</v>
      </c>
      <c r="AG13" s="22"/>
      <c r="AH13" s="23">
        <f>SUM(C13:AG13)</f>
        <v>2001</v>
      </c>
      <c r="AI13" s="29"/>
      <c r="AJ13" s="23">
        <f>COUNT(C13:AG13)</f>
        <v>3</v>
      </c>
      <c r="AK13" s="29"/>
      <c r="AL13" s="23">
        <f>LARGE(C13:AG13,1)</f>
        <v>2000</v>
      </c>
      <c r="AM13" s="29"/>
      <c r="AN13" s="23">
        <f>SMALL(C13:AG13,1)</f>
        <v>-1</v>
      </c>
      <c r="AO13" s="24"/>
      <c r="AP13" s="26">
        <f>STDEV(C13:AG13)</f>
        <v>1154.412837766455</v>
      </c>
      <c r="AQ13" s="27"/>
      <c r="AR13" t="s" s="28">
        <f>IF(AH13&gt;=E11,"Bonne journée  ","Mauvaise journée ")</f>
        <v>29</v>
      </c>
      <c r="AS13" s="30"/>
      <c r="AT13" s="23">
        <v>2002</v>
      </c>
      <c r="AU13" s="30"/>
      <c r="AV13" s="23">
        <v>-1</v>
      </c>
      <c r="AW13" s="30"/>
      <c r="AX13" s="23">
        <f>ROUND(AT13/(-AV13),2)</f>
        <v>2002</v>
      </c>
      <c r="AY13" t="s" s="41">
        <f>IF(AX13&gt;2,"Tu prends pas de risque c'est bien :)","Tu prends des risques !!!!!!!!!")</f>
        <v>30</v>
      </c>
    </row>
    <row r="14" ht="34" customHeight="1">
      <c r="B14" t="s" s="21">
        <v>33</v>
      </c>
      <c r="C14" s="22">
        <v>-1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>
        <v>1</v>
      </c>
      <c r="AD14" s="22">
        <v>8</v>
      </c>
      <c r="AE14" s="22"/>
      <c r="AF14" s="22"/>
      <c r="AG14" s="22"/>
      <c r="AH14" s="23">
        <f>SUM(C14:AG14)</f>
        <v>8</v>
      </c>
      <c r="AI14" s="29"/>
      <c r="AJ14" s="23">
        <f>COUNT(C14:AG14)</f>
        <v>3</v>
      </c>
      <c r="AK14" s="29"/>
      <c r="AL14" s="23">
        <f>LARGE(C14:AG14,1)</f>
        <v>8</v>
      </c>
      <c r="AM14" s="29"/>
      <c r="AN14" s="23">
        <f>SMALL(C14:AG14,1)</f>
        <v>-1</v>
      </c>
      <c r="AO14" s="24"/>
      <c r="AP14" s="26">
        <f>STDEV(C14:AG14)</f>
        <v>4.725815626252609</v>
      </c>
      <c r="AQ14" s="27"/>
      <c r="AR14" t="s" s="28">
        <f>IF(AH14&gt;=F11,"Bonne journée  ","Mauvaise journée ")</f>
        <v>29</v>
      </c>
      <c r="AS14" s="30"/>
      <c r="AT14" s="23">
        <v>9</v>
      </c>
      <c r="AU14" s="30"/>
      <c r="AV14" s="23">
        <v>-1</v>
      </c>
      <c r="AW14" s="30"/>
      <c r="AX14" s="23">
        <f>ROUND(AT14/(-AV14),2)</f>
        <v>9</v>
      </c>
      <c r="AY14" t="s" s="42">
        <f>IF(AX14&gt;2,"Tu prends pas de risque c'est bien :)","Tu prends des risques !!!!!!!!!")</f>
        <v>30</v>
      </c>
    </row>
    <row r="15" ht="34" customHeight="1">
      <c r="B15" t="s" s="21">
        <v>34</v>
      </c>
      <c r="C15" s="22">
        <v>-1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>
        <v>1</v>
      </c>
      <c r="AD15" s="22">
        <v>5</v>
      </c>
      <c r="AE15" s="22"/>
      <c r="AF15" s="22"/>
      <c r="AG15" s="22"/>
      <c r="AH15" s="23">
        <f>SUM(C15:AG15)</f>
        <v>5</v>
      </c>
      <c r="AI15" s="29"/>
      <c r="AJ15" s="23">
        <f>COUNT(C15:AG15)</f>
        <v>3</v>
      </c>
      <c r="AK15" s="29"/>
      <c r="AL15" s="23">
        <f>LARGE(C15:AG15,1)</f>
        <v>5</v>
      </c>
      <c r="AM15" s="29"/>
      <c r="AN15" s="23">
        <f>SMALL(C15:AG15,1)</f>
        <v>-1</v>
      </c>
      <c r="AO15" s="24"/>
      <c r="AP15" s="26">
        <f>STDEV(C15:AG15)</f>
        <v>3.055050463303893</v>
      </c>
      <c r="AQ15" s="27"/>
      <c r="AR15" t="s" s="28">
        <f>IF(AH15&gt;=G11,"Bonne journée  ","Mauvaise journée ")</f>
        <v>29</v>
      </c>
      <c r="AS15" s="30"/>
      <c r="AT15" s="23">
        <v>6</v>
      </c>
      <c r="AU15" s="30"/>
      <c r="AV15" s="23">
        <v>-1</v>
      </c>
      <c r="AW15" s="30"/>
      <c r="AX15" s="23">
        <f>ROUND(AT15/(-AV15),2)</f>
        <v>6</v>
      </c>
      <c r="AY15" t="s" s="42">
        <f>IF(AX15&gt;2,"Tu prends pas de risque c'est bien :)","Tu prends des risques !!!!!!!!!")</f>
        <v>30</v>
      </c>
    </row>
    <row r="16" ht="34" customHeight="1">
      <c r="B16" t="s" s="21">
        <v>35</v>
      </c>
      <c r="C16" s="22">
        <v>-1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>
        <v>1</v>
      </c>
      <c r="AD16" s="22">
        <v>10</v>
      </c>
      <c r="AE16" s="22"/>
      <c r="AF16" s="22"/>
      <c r="AG16" s="22"/>
      <c r="AH16" s="23">
        <f>SUM(C16:AG16)</f>
        <v>10</v>
      </c>
      <c r="AI16" s="31"/>
      <c r="AJ16" s="23">
        <f>COUNT(C16:AG16)</f>
        <v>3</v>
      </c>
      <c r="AK16" s="31"/>
      <c r="AL16" s="23">
        <f>LARGE(C16:AG16,1)</f>
        <v>10</v>
      </c>
      <c r="AM16" s="31"/>
      <c r="AN16" s="23">
        <f>SMALL(C16:AG16,1)</f>
        <v>-1</v>
      </c>
      <c r="AO16" s="32"/>
      <c r="AP16" s="26">
        <f>STDEV(C16:AG16)</f>
        <v>5.859465277082315</v>
      </c>
      <c r="AQ16" s="33"/>
      <c r="AR16" t="s" s="28">
        <f>IF(AH16&gt;=H11,"Bonne journée  ","Mauvaise journée ")</f>
        <v>32</v>
      </c>
      <c r="AS16" s="34"/>
      <c r="AT16" s="23">
        <v>11</v>
      </c>
      <c r="AU16" s="34"/>
      <c r="AV16" s="23">
        <v>-1</v>
      </c>
      <c r="AW16" s="34"/>
      <c r="AX16" s="23">
        <f>ROUND(AT16/(-AV16),2)</f>
        <v>11</v>
      </c>
      <c r="AY16" t="s" s="43">
        <f>IF(AX16&gt;2,"Tu prends pas de risque c'est bien :)","Tu prends des risques !!!!!!!!!")</f>
        <v>30</v>
      </c>
    </row>
    <row r="17" ht="22" customHeight="1">
      <c r="B17" s="44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7"/>
      <c r="AQ17" s="38"/>
      <c r="AR17" s="39"/>
      <c r="AS17" s="39"/>
      <c r="AT17" s="39"/>
      <c r="AU17" s="39"/>
      <c r="AV17" s="39"/>
      <c r="AW17" s="39"/>
      <c r="AX17" s="39"/>
      <c r="AY17" s="45"/>
    </row>
    <row r="18" ht="34" customHeight="1">
      <c r="B18" t="s" s="2">
        <v>0</v>
      </c>
      <c r="C18" s="3">
        <v>3000</v>
      </c>
      <c r="D18" t="s" s="4">
        <v>1</v>
      </c>
      <c r="E18" t="s" s="4">
        <v>2</v>
      </c>
      <c r="F18" t="s" s="4">
        <v>3</v>
      </c>
      <c r="G18" t="s" s="4">
        <v>4</v>
      </c>
      <c r="H18" t="s" s="4">
        <v>5</v>
      </c>
      <c r="I18" s="5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7"/>
      <c r="AH18" t="s" s="4">
        <v>6</v>
      </c>
      <c r="AI18" s="8">
        <f>SUM(AH20:AH24)</f>
        <v>1014</v>
      </c>
      <c r="AJ18" t="s" s="2">
        <v>7</v>
      </c>
      <c r="AK18" s="8">
        <f>SUM(AJ20:AJ24)</f>
        <v>20</v>
      </c>
      <c r="AL18" t="s" s="4">
        <v>8</v>
      </c>
      <c r="AM18" s="8">
        <f>LARGE(AL20:AL24,1)</f>
        <v>1000</v>
      </c>
      <c r="AN18" t="s" s="4">
        <v>9</v>
      </c>
      <c r="AO18" s="9">
        <f>SMALL(AN20:AN24,1)</f>
        <v>-280</v>
      </c>
      <c r="AP18" t="s" s="4">
        <v>10</v>
      </c>
      <c r="AQ18" s="40">
        <f>STDEV(C20:AG24)</f>
        <v>234.7935487323188</v>
      </c>
      <c r="AR18" t="s" s="4">
        <v>11</v>
      </c>
      <c r="AS18" t="s" s="11">
        <f>IF(AI18&gt;=C18,"Bonne semaine","Mauvaise semaine")</f>
        <v>36</v>
      </c>
      <c r="AT18" t="s" s="4">
        <v>13</v>
      </c>
      <c r="AU18" s="8">
        <f>SUMIF(C20:AG24,"&gt;0")</f>
        <v>1298</v>
      </c>
      <c r="AV18" t="s" s="4">
        <v>14</v>
      </c>
      <c r="AW18" s="12">
        <v>-284</v>
      </c>
      <c r="AX18" t="s" s="4">
        <v>15</v>
      </c>
      <c r="AY18" s="9">
        <f>ROUND(AU18/(-AW18),2)</f>
        <v>4.57</v>
      </c>
    </row>
    <row r="19" ht="46" customHeight="1">
      <c r="B19" t="s" s="13">
        <v>38</v>
      </c>
      <c r="C19" t="s" s="4">
        <v>17</v>
      </c>
      <c r="D19" s="3">
        <v>200</v>
      </c>
      <c r="E19" s="3">
        <v>200</v>
      </c>
      <c r="F19" s="3"/>
      <c r="G19" s="3"/>
      <c r="H19" s="3">
        <v>500</v>
      </c>
      <c r="I19" s="14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6"/>
      <c r="AH19" t="s" s="2">
        <v>18</v>
      </c>
      <c r="AI19" s="17"/>
      <c r="AJ19" t="s" s="2">
        <v>19</v>
      </c>
      <c r="AK19" s="17"/>
      <c r="AL19" t="s" s="2">
        <v>20</v>
      </c>
      <c r="AM19" s="17"/>
      <c r="AN19" t="s" s="2">
        <v>21</v>
      </c>
      <c r="AO19" s="17"/>
      <c r="AP19" t="s" s="2">
        <v>22</v>
      </c>
      <c r="AQ19" s="18"/>
      <c r="AR19" t="s" s="2">
        <v>23</v>
      </c>
      <c r="AS19" s="17"/>
      <c r="AT19" t="s" s="4">
        <v>24</v>
      </c>
      <c r="AU19" s="19"/>
      <c r="AV19" t="s" s="4">
        <v>25</v>
      </c>
      <c r="AW19" s="17"/>
      <c r="AX19" t="s" s="4">
        <v>26</v>
      </c>
      <c r="AY19" t="s" s="9">
        <f>IF(AY18&gt;2,"Tu prends pas de risque c'est bien :)","Tu prends des risques !!!!!!!!!")</f>
        <v>30</v>
      </c>
    </row>
    <row r="20" ht="34" customHeight="1">
      <c r="B20" t="s" s="21">
        <v>28</v>
      </c>
      <c r="C20" s="22">
        <v>1</v>
      </c>
      <c r="D20" s="22">
        <v>10</v>
      </c>
      <c r="E20" s="22">
        <v>4</v>
      </c>
      <c r="F20" s="22">
        <v>100</v>
      </c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>
        <v>1000</v>
      </c>
      <c r="AB20" s="22"/>
      <c r="AC20" s="22"/>
      <c r="AD20" s="22"/>
      <c r="AE20" s="22">
        <v>85</v>
      </c>
      <c r="AF20" s="22">
        <v>50</v>
      </c>
      <c r="AG20" s="22">
        <v>-280</v>
      </c>
      <c r="AH20" s="23">
        <f>SUM(C20:AG20)</f>
        <v>970</v>
      </c>
      <c r="AI20" s="24"/>
      <c r="AJ20" s="23">
        <f>COUNT(D20:AH20)</f>
        <v>8</v>
      </c>
      <c r="AK20" s="24"/>
      <c r="AL20" s="23">
        <f>LARGE(C20:AG20,1)</f>
        <v>1000</v>
      </c>
      <c r="AM20" s="24"/>
      <c r="AN20" s="23">
        <f>SMALL(C20:AG20,1)</f>
        <v>-280</v>
      </c>
      <c r="AO20" s="25"/>
      <c r="AP20" s="26">
        <f>STDEV(C20:AG20)</f>
        <v>374.2858914939603</v>
      </c>
      <c r="AQ20" s="27"/>
      <c r="AR20" t="s" s="28">
        <f>IF(AH20&gt;=D19,"Bonne journée  ","Mauvaise journée ")</f>
        <v>29</v>
      </c>
      <c r="AS20" s="25"/>
      <c r="AT20" s="23">
        <v>1250</v>
      </c>
      <c r="AU20" s="25"/>
      <c r="AV20" s="23">
        <v>-280</v>
      </c>
      <c r="AW20" s="25"/>
      <c r="AX20" s="23">
        <f>ROUND(AT20/(-AV20),2)</f>
        <v>4.46</v>
      </c>
      <c r="AY20" t="s" s="11">
        <f>IF(AX20&gt;2,"Tu prends pas de risque c'est bien :)","Tu prends des risques !!!!!!!!!")</f>
        <v>30</v>
      </c>
    </row>
    <row r="21" ht="34" customHeight="1">
      <c r="B21" t="s" s="21">
        <v>31</v>
      </c>
      <c r="C21" s="22">
        <v>20</v>
      </c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>
        <v>2</v>
      </c>
      <c r="Y21" s="22"/>
      <c r="Z21" s="22"/>
      <c r="AA21" s="22"/>
      <c r="AB21" s="22"/>
      <c r="AC21" s="22"/>
      <c r="AD21" s="22"/>
      <c r="AE21" s="22"/>
      <c r="AF21" s="22">
        <v>-1</v>
      </c>
      <c r="AG21" s="22"/>
      <c r="AH21" s="23">
        <f>SUM(C21:AG21)</f>
        <v>21</v>
      </c>
      <c r="AI21" s="29"/>
      <c r="AJ21" s="23">
        <f>COUNT(C21:AG21)</f>
        <v>3</v>
      </c>
      <c r="AK21" s="29"/>
      <c r="AL21" s="23">
        <f>LARGE(C21:AG21,1)</f>
        <v>20</v>
      </c>
      <c r="AM21" s="29"/>
      <c r="AN21" s="23">
        <f>SMALL(C21:AG21,1)</f>
        <v>-1</v>
      </c>
      <c r="AO21" s="24"/>
      <c r="AP21" s="26">
        <f>STDEV(C21:AG21)</f>
        <v>11.35781669160055</v>
      </c>
      <c r="AQ21" s="27"/>
      <c r="AR21" t="s" s="28">
        <f>IF(AH21&gt;=E19,"Bonne journée  ","Mauvaise journée ")</f>
        <v>32</v>
      </c>
      <c r="AS21" s="30"/>
      <c r="AT21" s="23">
        <v>22</v>
      </c>
      <c r="AU21" s="30"/>
      <c r="AV21" s="23">
        <v>-1</v>
      </c>
      <c r="AW21" s="30"/>
      <c r="AX21" s="23">
        <f>ROUND(AT21/(-AV21),2)</f>
        <v>22</v>
      </c>
      <c r="AY21" t="s" s="41">
        <f>IF(AX21&gt;2,"Tu prends pas de risque c'est bien :)","Tu prends des risques !!!!!!!!!")</f>
        <v>30</v>
      </c>
    </row>
    <row r="22" ht="34" customHeight="1">
      <c r="B22" t="s" s="21">
        <v>33</v>
      </c>
      <c r="C22" s="22">
        <v>-1</v>
      </c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>
        <v>1</v>
      </c>
      <c r="AD22" s="22">
        <v>8</v>
      </c>
      <c r="AE22" s="22"/>
      <c r="AF22" s="22"/>
      <c r="AG22" s="22"/>
      <c r="AH22" s="23">
        <f>SUM(C22:AG22)</f>
        <v>8</v>
      </c>
      <c r="AI22" s="29"/>
      <c r="AJ22" s="23">
        <f>COUNT(C22:AG22)</f>
        <v>3</v>
      </c>
      <c r="AK22" s="29"/>
      <c r="AL22" s="23">
        <f>LARGE(C22:AG22,1)</f>
        <v>8</v>
      </c>
      <c r="AM22" s="29"/>
      <c r="AN22" s="23">
        <f>SMALL(C22:AG22,1)</f>
        <v>-1</v>
      </c>
      <c r="AO22" s="24"/>
      <c r="AP22" s="26">
        <f>STDEV(C22:AG22)</f>
        <v>4.725815626252609</v>
      </c>
      <c r="AQ22" s="27"/>
      <c r="AR22" t="s" s="28">
        <f>IF(AH22&gt;=F19,"Bonne journée  ","Mauvaise journée ")</f>
        <v>29</v>
      </c>
      <c r="AS22" s="30"/>
      <c r="AT22" s="23">
        <v>9</v>
      </c>
      <c r="AU22" s="30"/>
      <c r="AV22" s="23">
        <v>-1</v>
      </c>
      <c r="AW22" s="30"/>
      <c r="AX22" s="23">
        <f>ROUND(AT22/(-AV22),2)</f>
        <v>9</v>
      </c>
      <c r="AY22" t="s" s="42">
        <f>IF(AX22&gt;2,"Tu prends pas de risque c'est bien :)","Tu prends des risques !!!!!!!!!")</f>
        <v>30</v>
      </c>
    </row>
    <row r="23" ht="34" customHeight="1">
      <c r="B23" t="s" s="21">
        <v>34</v>
      </c>
      <c r="C23" s="22">
        <v>-1</v>
      </c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>
        <v>1</v>
      </c>
      <c r="AD23" s="22">
        <v>5</v>
      </c>
      <c r="AE23" s="22"/>
      <c r="AF23" s="22"/>
      <c r="AG23" s="22"/>
      <c r="AH23" s="23">
        <f>SUM(C23:AG23)</f>
        <v>5</v>
      </c>
      <c r="AI23" s="29"/>
      <c r="AJ23" s="23">
        <f>COUNT(C23:AG23)</f>
        <v>3</v>
      </c>
      <c r="AK23" s="29"/>
      <c r="AL23" s="23">
        <f>LARGE(C23:AG23,1)</f>
        <v>5</v>
      </c>
      <c r="AM23" s="29"/>
      <c r="AN23" s="23">
        <f>SMALL(C23:AG23,1)</f>
        <v>-1</v>
      </c>
      <c r="AO23" s="24"/>
      <c r="AP23" s="26">
        <f>STDEV(C23:AG23)</f>
        <v>3.055050463303893</v>
      </c>
      <c r="AQ23" s="27"/>
      <c r="AR23" t="s" s="28">
        <f>IF(AH23&gt;=G19,"Bonne journée  ","Mauvaise journée ")</f>
        <v>29</v>
      </c>
      <c r="AS23" s="30"/>
      <c r="AT23" s="23">
        <v>6</v>
      </c>
      <c r="AU23" s="30"/>
      <c r="AV23" s="23">
        <v>-1</v>
      </c>
      <c r="AW23" s="30"/>
      <c r="AX23" s="23">
        <f>ROUND(AT23/(-AV23),2)</f>
        <v>6</v>
      </c>
      <c r="AY23" t="s" s="42">
        <f>IF(AX23&gt;2,"Tu prends pas de risque c'est bien :)","Tu prends des risques !!!!!!!!!")</f>
        <v>30</v>
      </c>
    </row>
    <row r="24" ht="34" customHeight="1">
      <c r="B24" t="s" s="21">
        <v>35</v>
      </c>
      <c r="C24" s="22">
        <v>-1</v>
      </c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>
        <v>1</v>
      </c>
      <c r="AD24" s="22">
        <v>10</v>
      </c>
      <c r="AE24" s="22"/>
      <c r="AF24" s="22"/>
      <c r="AG24" s="22"/>
      <c r="AH24" s="23">
        <f>SUM(C24:AG24)</f>
        <v>10</v>
      </c>
      <c r="AI24" s="31"/>
      <c r="AJ24" s="23">
        <f>COUNT(C24:AG24)</f>
        <v>3</v>
      </c>
      <c r="AK24" s="31"/>
      <c r="AL24" s="23">
        <f>LARGE(C24:AG24,1)</f>
        <v>10</v>
      </c>
      <c r="AM24" s="31"/>
      <c r="AN24" s="23">
        <f>SMALL(C24:AG24,1)</f>
        <v>-1</v>
      </c>
      <c r="AO24" s="32"/>
      <c r="AP24" s="26">
        <f>STDEV(C24:AG24)</f>
        <v>5.859465277082315</v>
      </c>
      <c r="AQ24" s="33"/>
      <c r="AR24" t="s" s="28">
        <f>IF(AH24&gt;=H19,"Bonne journée  ","Mauvaise journée ")</f>
        <v>32</v>
      </c>
      <c r="AS24" s="34"/>
      <c r="AT24" s="23">
        <v>11</v>
      </c>
      <c r="AU24" s="34"/>
      <c r="AV24" s="23">
        <v>-1</v>
      </c>
      <c r="AW24" s="34"/>
      <c r="AX24" s="23">
        <f>ROUND(AT24/(-AV24),2)</f>
        <v>11</v>
      </c>
      <c r="AY24" t="s" s="43">
        <f>IF(AX24&gt;2,"Tu prends pas de risque c'est bien :)","Tu prends des risques !!!!!!!!!")</f>
        <v>30</v>
      </c>
    </row>
    <row r="25" ht="22" customHeight="1">
      <c r="B25" s="35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36"/>
      <c r="AO25" s="36"/>
      <c r="AP25" s="37"/>
      <c r="AQ25" s="38"/>
      <c r="AR25" s="39"/>
      <c r="AS25" s="39"/>
      <c r="AT25" s="39"/>
      <c r="AU25" s="39"/>
      <c r="AV25" s="39"/>
      <c r="AW25" s="39"/>
      <c r="AX25" s="39"/>
      <c r="AY25" s="39"/>
    </row>
    <row r="26" ht="34" customHeight="1">
      <c r="B26" t="s" s="2">
        <v>0</v>
      </c>
      <c r="C26" s="3">
        <v>3000</v>
      </c>
      <c r="D26" t="s" s="4">
        <v>1</v>
      </c>
      <c r="E26" t="s" s="4">
        <v>2</v>
      </c>
      <c r="F26" t="s" s="4">
        <v>3</v>
      </c>
      <c r="G26" t="s" s="4">
        <v>4</v>
      </c>
      <c r="H26" t="s" s="4">
        <v>5</v>
      </c>
      <c r="I26" s="5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7"/>
      <c r="AH26" t="s" s="4">
        <v>6</v>
      </c>
      <c r="AI26" s="8">
        <f>SUM(AH28:AH32)</f>
        <v>5220</v>
      </c>
      <c r="AJ26" t="s" s="2">
        <v>7</v>
      </c>
      <c r="AK26" s="8">
        <f>SUM(AJ28:AJ32)</f>
        <v>25</v>
      </c>
      <c r="AL26" t="s" s="4">
        <v>8</v>
      </c>
      <c r="AM26" s="8">
        <f>LARGE(AL28:AL32,1)</f>
        <v>5000</v>
      </c>
      <c r="AN26" t="s" s="4">
        <v>9</v>
      </c>
      <c r="AO26" s="9">
        <f>SMALL(AN28:AN32,1)</f>
        <v>-800</v>
      </c>
      <c r="AP26" t="s" s="4">
        <v>10</v>
      </c>
      <c r="AQ26" s="40">
        <f>STDEV(C28:AG32)</f>
        <v>1023.656151579556</v>
      </c>
      <c r="AR26" t="s" s="4">
        <v>11</v>
      </c>
      <c r="AS26" t="s" s="11">
        <f>IF(AI26&gt;=C26,"Bonne semaine","Mauvaise semaine")</f>
        <v>12</v>
      </c>
      <c r="AT26" t="s" s="4">
        <v>13</v>
      </c>
      <c r="AU26" s="8">
        <f>SUMIF(C28:AG32,"&gt;0")</f>
        <v>6304</v>
      </c>
      <c r="AV26" t="s" s="4">
        <v>14</v>
      </c>
      <c r="AW26" s="12">
        <v>-1084</v>
      </c>
      <c r="AX26" t="s" s="4">
        <v>15</v>
      </c>
      <c r="AY26" s="9">
        <f>ROUND(AU26/(-AW26),2)</f>
        <v>5.82</v>
      </c>
    </row>
    <row r="27" ht="46" customHeight="1">
      <c r="B27" t="s" s="13">
        <v>39</v>
      </c>
      <c r="C27" t="s" s="4">
        <v>17</v>
      </c>
      <c r="D27" s="3">
        <v>200</v>
      </c>
      <c r="E27" s="3">
        <v>200</v>
      </c>
      <c r="F27" s="3">
        <v>200</v>
      </c>
      <c r="G27" s="3">
        <v>200</v>
      </c>
      <c r="H27" s="3">
        <v>200</v>
      </c>
      <c r="I27" s="14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6"/>
      <c r="AH27" t="s" s="2">
        <v>18</v>
      </c>
      <c r="AI27" s="17"/>
      <c r="AJ27" t="s" s="2">
        <v>19</v>
      </c>
      <c r="AK27" s="17"/>
      <c r="AL27" t="s" s="2">
        <v>20</v>
      </c>
      <c r="AM27" s="17"/>
      <c r="AN27" t="s" s="2">
        <v>21</v>
      </c>
      <c r="AO27" s="17"/>
      <c r="AP27" t="s" s="2">
        <v>22</v>
      </c>
      <c r="AQ27" s="18"/>
      <c r="AR27" t="s" s="2">
        <v>23</v>
      </c>
      <c r="AS27" s="17"/>
      <c r="AT27" t="s" s="4">
        <v>24</v>
      </c>
      <c r="AU27" s="19"/>
      <c r="AV27" t="s" s="4">
        <v>25</v>
      </c>
      <c r="AW27" s="17"/>
      <c r="AX27" t="s" s="4">
        <v>26</v>
      </c>
      <c r="AY27" t="s" s="9">
        <f>IF(AY26&gt;2,"Tu prends pas de risque c'est bien :)","Tu prends des risques !!!!!!!!!")</f>
        <v>30</v>
      </c>
    </row>
    <row r="28" ht="34" customHeight="1">
      <c r="B28" t="s" s="21">
        <v>28</v>
      </c>
      <c r="C28" s="22">
        <v>1</v>
      </c>
      <c r="D28" s="22">
        <v>10</v>
      </c>
      <c r="E28" s="22">
        <v>4</v>
      </c>
      <c r="F28" s="22">
        <v>100</v>
      </c>
      <c r="G28" s="22">
        <v>500</v>
      </c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>
        <v>500</v>
      </c>
      <c r="AB28" s="22"/>
      <c r="AC28" s="22"/>
      <c r="AD28" s="22"/>
      <c r="AE28" s="22">
        <v>85</v>
      </c>
      <c r="AF28" s="22">
        <v>50</v>
      </c>
      <c r="AG28" s="22">
        <v>-280</v>
      </c>
      <c r="AH28" s="23">
        <f>SUM(C28:AG28)</f>
        <v>970</v>
      </c>
      <c r="AI28" s="24"/>
      <c r="AJ28" s="23">
        <f>COUNT(D28:AH28)</f>
        <v>9</v>
      </c>
      <c r="AK28" s="24"/>
      <c r="AL28" s="23">
        <f>LARGE(C28:AG28,1)</f>
        <v>500</v>
      </c>
      <c r="AM28" s="24"/>
      <c r="AN28" s="23">
        <f>SMALL(C28:AG28,1)</f>
        <v>-280</v>
      </c>
      <c r="AO28" s="25"/>
      <c r="AP28" s="26">
        <f>STDEV(C28:AG28)</f>
        <v>248.4193922471522</v>
      </c>
      <c r="AQ28" s="27"/>
      <c r="AR28" t="s" s="28">
        <f>IF(AH28&gt;=D27,"Bonne journée  ","Mauvaise journée ")</f>
        <v>29</v>
      </c>
      <c r="AS28" s="25"/>
      <c r="AT28" s="23">
        <v>1250</v>
      </c>
      <c r="AU28" s="25"/>
      <c r="AV28" s="23">
        <v>-280</v>
      </c>
      <c r="AW28" s="25"/>
      <c r="AX28" s="23">
        <f>ROUND(AT28/(-AV28),2)</f>
        <v>4.46</v>
      </c>
      <c r="AY28" t="s" s="11">
        <f>IF(AX28&gt;2,"Tu prends pas de risque c'est bien :)","Tu prends des risques !!!!!!!!!")</f>
        <v>30</v>
      </c>
    </row>
    <row r="29" ht="34" customHeight="1">
      <c r="B29" t="s" s="21">
        <v>31</v>
      </c>
      <c r="C29" s="22">
        <v>20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>
        <v>5000</v>
      </c>
      <c r="U29" s="22"/>
      <c r="V29" s="22"/>
      <c r="W29" s="22"/>
      <c r="X29" s="22">
        <v>2</v>
      </c>
      <c r="Y29" s="22"/>
      <c r="Z29" s="22"/>
      <c r="AA29" s="22"/>
      <c r="AB29" s="22"/>
      <c r="AC29" s="22"/>
      <c r="AD29" s="22"/>
      <c r="AE29" s="22"/>
      <c r="AF29" s="22">
        <v>-1</v>
      </c>
      <c r="AG29" s="22"/>
      <c r="AH29" s="23">
        <f>SUM(C29:AG29)</f>
        <v>5021</v>
      </c>
      <c r="AI29" s="29"/>
      <c r="AJ29" s="23">
        <f>COUNT(C29:AG29)</f>
        <v>4</v>
      </c>
      <c r="AK29" s="29"/>
      <c r="AL29" s="23">
        <f>LARGE(C29:AG29,1)</f>
        <v>5000</v>
      </c>
      <c r="AM29" s="29"/>
      <c r="AN29" s="23">
        <f>SMALL(C29:AG29,1)</f>
        <v>-1</v>
      </c>
      <c r="AO29" s="24"/>
      <c r="AP29" s="26">
        <f>STDEV(C29:AG29)</f>
        <v>2496.517224054342</v>
      </c>
      <c r="AQ29" s="27"/>
      <c r="AR29" t="s" s="28">
        <f>IF(AH29&gt;=E27,"Bonne journée  ","Mauvaise journée ")</f>
        <v>29</v>
      </c>
      <c r="AS29" s="30"/>
      <c r="AT29" s="23">
        <v>5022</v>
      </c>
      <c r="AU29" s="30"/>
      <c r="AV29" s="23">
        <v>-1</v>
      </c>
      <c r="AW29" s="30"/>
      <c r="AX29" s="23">
        <f>ROUND(AT29/(-AV29),2)</f>
        <v>5022</v>
      </c>
      <c r="AY29" t="s" s="41">
        <f>IF(AX29&gt;2,"Tu prends pas de risque c'est bien :)","Tu prends des risques !!!!!!!!!")</f>
        <v>30</v>
      </c>
    </row>
    <row r="30" ht="34" customHeight="1">
      <c r="B30" t="s" s="21">
        <v>33</v>
      </c>
      <c r="C30" s="22">
        <v>-1</v>
      </c>
      <c r="D30" s="22">
        <v>4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>
        <f>-800</f>
        <v>-800</v>
      </c>
      <c r="Y30" s="22"/>
      <c r="Z30" s="22"/>
      <c r="AA30" s="22"/>
      <c r="AB30" s="22"/>
      <c r="AC30" s="22">
        <v>1</v>
      </c>
      <c r="AD30" s="22">
        <v>8</v>
      </c>
      <c r="AE30" s="22"/>
      <c r="AF30" s="22"/>
      <c r="AG30" s="22"/>
      <c r="AH30" s="23">
        <f>SUM(C30:AG30)</f>
        <v>-788</v>
      </c>
      <c r="AI30" s="29"/>
      <c r="AJ30" s="23">
        <f>COUNT(C30:AG30)</f>
        <v>5</v>
      </c>
      <c r="AK30" s="29"/>
      <c r="AL30" s="23">
        <f>LARGE(C30:AG30,1)</f>
        <v>8</v>
      </c>
      <c r="AM30" s="29"/>
      <c r="AN30" s="23">
        <f>SMALL(C30:AG30,1)</f>
        <v>-800</v>
      </c>
      <c r="AO30" s="24"/>
      <c r="AP30" s="26">
        <f>STDEV(C30:AG30)</f>
        <v>359.1285285242597</v>
      </c>
      <c r="AQ30" s="27"/>
      <c r="AR30" t="s" s="28">
        <f>IF(AH30&gt;=F27,"Bonne journée  ","Mauvaise journée ")</f>
        <v>32</v>
      </c>
      <c r="AS30" s="30"/>
      <c r="AT30" s="23">
        <v>13</v>
      </c>
      <c r="AU30" s="30"/>
      <c r="AV30" s="23">
        <v>-801</v>
      </c>
      <c r="AW30" s="30"/>
      <c r="AX30" s="23">
        <f>ROUND(AT30/(-AV30),2)</f>
        <v>0.02</v>
      </c>
      <c r="AY30" t="s" s="42">
        <f>IF(AX30&gt;2,"Tu prends pas de risque c'est bien :)","Tu prends des risques !!!!!!!!!")</f>
        <v>27</v>
      </c>
    </row>
    <row r="31" ht="34" customHeight="1">
      <c r="B31" t="s" s="21">
        <v>34</v>
      </c>
      <c r="C31" s="22">
        <v>-1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>
        <v>1</v>
      </c>
      <c r="AD31" s="22">
        <v>5</v>
      </c>
      <c r="AE31" s="22"/>
      <c r="AF31" s="22"/>
      <c r="AG31" s="22"/>
      <c r="AH31" s="23">
        <f>SUM(C31:AG31)</f>
        <v>5</v>
      </c>
      <c r="AI31" s="29"/>
      <c r="AJ31" s="23">
        <f>COUNT(C31:AG31)</f>
        <v>3</v>
      </c>
      <c r="AK31" s="29"/>
      <c r="AL31" s="23">
        <f>LARGE(C31:AG31,1)</f>
        <v>5</v>
      </c>
      <c r="AM31" s="29"/>
      <c r="AN31" s="23">
        <f>SMALL(C31:AG31,1)</f>
        <v>-1</v>
      </c>
      <c r="AO31" s="24"/>
      <c r="AP31" s="26">
        <f>STDEV(C31:AG31)</f>
        <v>3.055050463303893</v>
      </c>
      <c r="AQ31" s="27"/>
      <c r="AR31" t="s" s="28">
        <f>IF(AH31&gt;=G27,"Bonne journée  ","Mauvaise journée ")</f>
        <v>32</v>
      </c>
      <c r="AS31" s="30"/>
      <c r="AT31" s="23">
        <v>6</v>
      </c>
      <c r="AU31" s="30"/>
      <c r="AV31" s="23">
        <v>-1</v>
      </c>
      <c r="AW31" s="30"/>
      <c r="AX31" s="23">
        <f>ROUND(AT31/(-AV31),2)</f>
        <v>6</v>
      </c>
      <c r="AY31" t="s" s="42">
        <f>IF(AX31&gt;2,"Tu prends pas de risque c'est bien :)","Tu prends des risques !!!!!!!!!")</f>
        <v>30</v>
      </c>
    </row>
    <row r="32" ht="34" customHeight="1">
      <c r="B32" t="s" s="21">
        <v>35</v>
      </c>
      <c r="C32" s="22">
        <v>-1</v>
      </c>
      <c r="D32" s="22">
        <v>2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>
        <v>1</v>
      </c>
      <c r="AD32" s="22">
        <v>10</v>
      </c>
      <c r="AE32" s="22"/>
      <c r="AF32" s="22"/>
      <c r="AG32" s="22"/>
      <c r="AH32" s="23">
        <f>SUM(C32:AG32)</f>
        <v>12</v>
      </c>
      <c r="AI32" s="31"/>
      <c r="AJ32" s="23">
        <f>COUNT(C32:AG32)</f>
        <v>4</v>
      </c>
      <c r="AK32" s="31"/>
      <c r="AL32" s="23">
        <f>LARGE(C32:AG32,1)</f>
        <v>10</v>
      </c>
      <c r="AM32" s="31"/>
      <c r="AN32" s="23">
        <f>SMALL(C32:AG32,1)</f>
        <v>-1</v>
      </c>
      <c r="AO32" s="32"/>
      <c r="AP32" s="26">
        <f>STDEV(C32:AG32)</f>
        <v>4.83045891539648</v>
      </c>
      <c r="AQ32" s="33"/>
      <c r="AR32" t="s" s="28">
        <f>IF(AH32&gt;=H27,"Bonne journée  ","Mauvaise journée ")</f>
        <v>32</v>
      </c>
      <c r="AS32" s="34"/>
      <c r="AT32" s="23">
        <v>13</v>
      </c>
      <c r="AU32" s="34"/>
      <c r="AV32" s="23">
        <v>-1</v>
      </c>
      <c r="AW32" s="34"/>
      <c r="AX32" s="23">
        <f>ROUND(AT32/(-AV32),2)</f>
        <v>13</v>
      </c>
      <c r="AY32" t="s" s="43">
        <f>IF(AX32&gt;2,"Tu prends pas de risque c'est bien :)","Tu prends des risques !!!!!!!!!")</f>
        <v>30</v>
      </c>
    </row>
    <row r="33" ht="22" customHeight="1">
      <c r="B33" s="35"/>
      <c r="C33" s="46"/>
      <c r="D33" s="46"/>
      <c r="E33" s="46"/>
      <c r="F33" s="46"/>
      <c r="G33" s="46"/>
      <c r="H33" s="46"/>
      <c r="I33" s="46"/>
      <c r="J33" s="46"/>
      <c r="K33" s="46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8"/>
      <c r="AO33" s="48"/>
      <c r="AP33" s="49"/>
      <c r="AQ33" s="49"/>
      <c r="AR33" s="48"/>
      <c r="AS33" s="48"/>
      <c r="AT33" s="48"/>
      <c r="AU33" s="48"/>
      <c r="AV33" s="48"/>
      <c r="AW33" s="48"/>
      <c r="AX33" s="48"/>
      <c r="AY33" s="48"/>
    </row>
    <row r="34" ht="34" customHeight="1">
      <c r="B34" t="s" s="50">
        <v>40</v>
      </c>
      <c r="C34" t="s" s="4">
        <v>41</v>
      </c>
      <c r="D34" t="s" s="4">
        <v>42</v>
      </c>
      <c r="E34" t="s" s="4">
        <v>43</v>
      </c>
      <c r="F34" t="s" s="4">
        <v>44</v>
      </c>
      <c r="G34" t="s" s="4">
        <v>45</v>
      </c>
      <c r="H34" t="s" s="4">
        <v>11</v>
      </c>
      <c r="I34" t="s" s="4">
        <v>46</v>
      </c>
      <c r="J34" t="s" s="4">
        <v>47</v>
      </c>
      <c r="K34" t="s" s="4">
        <v>48</v>
      </c>
      <c r="L34" s="51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3"/>
      <c r="AI34" s="53"/>
      <c r="AJ34" s="53"/>
      <c r="AK34" s="53"/>
      <c r="AL34" s="52"/>
      <c r="AM34" s="52"/>
      <c r="AN34" s="54"/>
      <c r="AO34" s="54"/>
      <c r="AP34" s="55"/>
      <c r="AQ34" s="55"/>
      <c r="AR34" s="54"/>
      <c r="AS34" s="54"/>
      <c r="AT34" s="54"/>
      <c r="AU34" s="54"/>
      <c r="AV34" s="54"/>
      <c r="AW34" s="54"/>
      <c r="AX34" s="54"/>
      <c r="AY34" s="54"/>
    </row>
    <row r="35" ht="34" customHeight="1">
      <c r="B35" t="s" s="3">
        <v>49</v>
      </c>
      <c r="C35" s="11">
        <f>INDEX((B2:AY2,B10:AY11,B18:AY19,B26:AY27),1,34,B35)</f>
        <v>3514</v>
      </c>
      <c r="D35" s="11">
        <f>INDEX((B2:AY2,B10:AY11,B18:AY19,B26:AY27),1,36,B35)</f>
        <v>22</v>
      </c>
      <c r="E35" s="11">
        <f>INDEX((B2:AY2,B10:AY11,B18:AY19,B26:AY27),1,38,B35)</f>
        <v>8000</v>
      </c>
      <c r="F35" s="11">
        <f>INDEX((B2:AY2,B10:AY11,B18:AY19,B26:AY27),1,40,B35)</f>
        <v>-5000</v>
      </c>
      <c r="G35" s="56">
        <f>INDEX((B2:AY2,B10:AY11,B18:AY19,B26:AY27),1,42,B35)</f>
        <v>2056.205015297615</v>
      </c>
      <c r="H35" t="s" s="11">
        <f>INDEX((B2:AS2,B10:AS10,B18:AS18,B26:AS26),1,44,B35)</f>
        <v>50</v>
      </c>
      <c r="I35" s="28">
        <f>INDEX((B2:AY2,B10:AY11,B18:AY19,B26:AY27),1,46,B35)</f>
        <v>8798</v>
      </c>
      <c r="J35" s="28">
        <f>INDEX((B2:AY2,B10:AY11,B18:AY19,B26:AY27),1,48,B35)</f>
        <v>-5284</v>
      </c>
      <c r="K35" s="28">
        <f>INDEX((B2:AY2,B10:AY11,B18:AY19,B26:AY27),1,50,B35)</f>
        <v>1.67</v>
      </c>
      <c r="L35" t="s" s="11">
        <f>IF(K35&gt;2,"Tu prends pas de risque c'est bien :)","Tu prends des risques !!!!!!!!!")</f>
        <v>27</v>
      </c>
      <c r="M35" s="57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4"/>
      <c r="AO35" s="54"/>
      <c r="AP35" s="55"/>
      <c r="AQ35" s="55"/>
      <c r="AR35" s="54"/>
      <c r="AS35" s="54"/>
      <c r="AT35" s="54"/>
      <c r="AU35" s="54"/>
      <c r="AV35" s="54"/>
      <c r="AW35" s="54"/>
      <c r="AX35" s="54"/>
      <c r="AY35" s="54"/>
    </row>
    <row r="36" ht="34" customHeight="1">
      <c r="B36" t="s" s="3">
        <v>51</v>
      </c>
      <c r="C36" s="11">
        <f>INDEX((B2:AI2,B10:AI10,B18:AI18,B26:AI26),1,34,B36)</f>
        <v>2494</v>
      </c>
      <c r="D36" s="28">
        <f>INDEX((B2:AY2,B10:AY11,B18:AY19,B26:AY27),1,36,B36)</f>
        <v>20</v>
      </c>
      <c r="E36" s="28">
        <f>INDEX((B2:AY2,B10:AY11,B18:AY19,B26:AY27),1,38,B36)</f>
        <v>2000</v>
      </c>
      <c r="F36" s="28">
        <f>INDEX((B2:AY2,B10:AY11,B18:AY19,B26:AY27),1,40,B36)</f>
        <v>-280</v>
      </c>
      <c r="G36" s="56">
        <f>INDEX((B2:AY2,B10:AY11,B18:AY19,B26:AY27),1,42,B36)</f>
        <v>460.9738090516412</v>
      </c>
      <c r="H36" t="s" s="11">
        <f>INDEX((B2:AS2,B10:AS10,B18:AS18,B26:AS26),1,44,B36)</f>
        <v>52</v>
      </c>
      <c r="I36" s="28">
        <f>INDEX((B2:AY2,B10:AY11,B18:AY19,B26:AY27),1,46,B35)</f>
        <v>8798</v>
      </c>
      <c r="J36" s="28">
        <f>INDEX((B2:AY2,B10:AY11,B18:AY19,B26:AY27),1,48,B36)</f>
        <v>-284</v>
      </c>
      <c r="K36" s="28">
        <f>INDEX((B2:AY2,B10:AY11,B18:AY19,B26:AY27),1,50,B36)</f>
        <v>9.779999999999999</v>
      </c>
      <c r="L36" t="s" s="11">
        <f>IF(K36&gt;2,"Tu prends pas de risque c'est bien :)","Tu prends des risques !!!!!!!!!")</f>
        <v>30</v>
      </c>
      <c r="M36" s="57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4"/>
      <c r="AO36" s="54"/>
      <c r="AP36" s="55"/>
      <c r="AQ36" s="55"/>
      <c r="AR36" s="54"/>
      <c r="AS36" s="54"/>
      <c r="AT36" s="54"/>
      <c r="AU36" s="54"/>
      <c r="AV36" s="54"/>
      <c r="AW36" s="54"/>
      <c r="AX36" s="54"/>
      <c r="AY36" s="54"/>
    </row>
    <row r="37" ht="34" customHeight="1">
      <c r="B37" t="s" s="3">
        <v>53</v>
      </c>
      <c r="C37" s="11">
        <f>INDEX((B2:AY2,B10:AY10,B18:AY18,B26:AY26),1,34,B37)</f>
        <v>1014</v>
      </c>
      <c r="D37" s="28">
        <f>INDEX((B2:AY2,B10:AY11,B18:AY19,B26:AY27),1,36,B37)</f>
        <v>20</v>
      </c>
      <c r="E37" s="28">
        <f>INDEX((B2:AY2,B10:AY11,B18:AY19,B26:AY27),1,38,B37)</f>
        <v>1000</v>
      </c>
      <c r="F37" s="28">
        <f>INDEX((B2:AY2,B10:AY11,B18:AY19,B26:AY27),1,40,B37)</f>
        <v>-280</v>
      </c>
      <c r="G37" s="56">
        <f>INDEX((B2:AY2,B10:AY11,B18:AY19,B26:AY27),1,42,B37)</f>
        <v>234.7935487323188</v>
      </c>
      <c r="H37" t="s" s="11">
        <f>INDEX((B2:AS2,B10:AS10,B18:AS18,B26:AS26),1,44,B37)</f>
        <v>52</v>
      </c>
      <c r="I37" s="28">
        <f>INDEX((B2:AY2,B10:AY11,B18:AY19,B26:AY27),1,46,B35)</f>
        <v>8798</v>
      </c>
      <c r="J37" s="28">
        <f>INDEX((B2:AY2,B10:AY11,B18:AY19,B26:AY27),1,48,B37)</f>
        <v>-284</v>
      </c>
      <c r="K37" s="28">
        <f>INDEX((B2:AY2,B10:AY11,B18:AY19,B26:AY27),1,50,B37)</f>
        <v>4.57</v>
      </c>
      <c r="L37" t="s" s="11">
        <f>IF(K37&gt;2,"Tu prends pas de risque c'est bien :)","Tu prends des risques !!!!!!!!!")</f>
        <v>30</v>
      </c>
      <c r="M37" s="57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4"/>
      <c r="AO37" s="54"/>
      <c r="AP37" s="55"/>
      <c r="AQ37" s="55"/>
      <c r="AR37" s="54"/>
      <c r="AS37" s="54"/>
      <c r="AT37" s="54"/>
      <c r="AU37" s="54"/>
      <c r="AV37" s="54"/>
      <c r="AW37" s="54"/>
      <c r="AX37" s="54"/>
      <c r="AY37" s="54"/>
    </row>
    <row r="38" ht="34" customHeight="1">
      <c r="B38" t="s" s="3">
        <v>54</v>
      </c>
      <c r="C38" s="11">
        <f>INDEX((B2:AY2,B10:AY10,B18:AY18,B26:AY26),1,34,B38)</f>
        <v>5220</v>
      </c>
      <c r="D38" s="28">
        <f>INDEX((B2:AY2,B10:AY11,B18:AY19,B26:AY27),1,36,B38)</f>
        <v>25</v>
      </c>
      <c r="E38" s="28">
        <f>INDEX((B2:AY2,B10:AY11,B18:AY19,B26:AY27),1,38,B38)</f>
        <v>5000</v>
      </c>
      <c r="F38" s="28">
        <f>INDEX((B2:AY2,B10:AY11,B18:AY19,B26:AY27),1,40,B38)</f>
        <v>-800</v>
      </c>
      <c r="G38" s="56">
        <f>INDEX((B2:AY2,B10:AY11,B18:AY19,B26:AY27),1,42,B38)</f>
        <v>1023.656151579556</v>
      </c>
      <c r="H38" t="s" s="11">
        <f>INDEX((B2:AS2,B10:AS10,B18:AS18,B26:AS26),1,44,B38)</f>
        <v>50</v>
      </c>
      <c r="I38" s="28">
        <f>INDEX((B2:AY2,B10:AY11,B18:AY19,B26:AY27),1,46,B35)</f>
        <v>8798</v>
      </c>
      <c r="J38" s="28">
        <f>INDEX((B2:AY2,B10:AY11,B18:AY19,B26:AY27),1,48,B38)</f>
        <v>-1084</v>
      </c>
      <c r="K38" s="28">
        <f>INDEX((B2:AY2,B10:AY11,B18:AY19,B26:AY27),1,50,B38)</f>
        <v>5.82</v>
      </c>
      <c r="L38" t="s" s="11">
        <f>IF(K38&gt;2,"Tu prends pas de risque c'est bien :)","Tu prends des risques !!!!!!!!!")</f>
        <v>30</v>
      </c>
      <c r="M38" s="57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4"/>
      <c r="AO38" s="54"/>
      <c r="AP38" s="55"/>
      <c r="AQ38" s="55"/>
      <c r="AR38" s="54"/>
      <c r="AS38" s="54"/>
      <c r="AT38" s="54"/>
      <c r="AU38" s="54"/>
      <c r="AV38" s="54"/>
      <c r="AW38" s="54"/>
      <c r="AX38" s="54"/>
      <c r="AY38" s="54"/>
    </row>
    <row r="39" ht="34" customHeight="1">
      <c r="B39" t="s" s="4">
        <v>55</v>
      </c>
      <c r="C39" s="9">
        <f>C38+C37+C36+C35</f>
        <v>12242</v>
      </c>
      <c r="D39" s="20">
        <f>D38+D37+D36+D35</f>
        <v>87</v>
      </c>
      <c r="E39" s="20">
        <f>LARGE(E35:E38,1)</f>
        <v>8000</v>
      </c>
      <c r="F39" s="20">
        <f>SMALL(F35:F38,1)</f>
        <v>-5000</v>
      </c>
      <c r="G39" s="58">
        <f>STDEV(C4:AG8,C12:AG16,C20:AG24,C28:AG32)</f>
        <v>1177.859626690344</v>
      </c>
      <c r="H39" t="s" s="11">
        <f>IF(C39&gt;=C40,"Bon Mois","Mauvais Mois")</f>
        <v>56</v>
      </c>
      <c r="I39" s="20">
        <f>I38+I37+I36+I35</f>
        <v>35192</v>
      </c>
      <c r="J39" s="20">
        <f>J38+J37+J36+J35</f>
        <v>-6936</v>
      </c>
      <c r="K39" s="20">
        <f>ROUND(I39/-(J39),2)</f>
        <v>5.07</v>
      </c>
      <c r="L39" t="s" s="9">
        <f>IF(K39&gt;2,"Tu prends pas de risque c'est bien :)","Tu prends des risques !!!!!!!!!")</f>
        <v>30</v>
      </c>
      <c r="M39" s="57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4"/>
      <c r="AO39" s="54"/>
      <c r="AP39" s="55"/>
      <c r="AQ39" s="55"/>
      <c r="AR39" s="54"/>
      <c r="AS39" s="54"/>
      <c r="AT39" s="54"/>
      <c r="AU39" s="54"/>
      <c r="AV39" s="54"/>
      <c r="AW39" s="54"/>
      <c r="AX39" s="54"/>
      <c r="AY39" s="54"/>
    </row>
    <row r="40" ht="22" customHeight="1">
      <c r="B40" t="s" s="4">
        <v>57</v>
      </c>
      <c r="C40" s="3">
        <v>10000</v>
      </c>
      <c r="D40" s="59"/>
      <c r="E40" s="47"/>
      <c r="F40" s="47"/>
      <c r="G40" s="47"/>
      <c r="H40" s="47"/>
      <c r="I40" s="47"/>
      <c r="J40" s="47"/>
      <c r="K40" s="60"/>
      <c r="L40" s="47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4"/>
      <c r="AO40" s="54"/>
      <c r="AP40" s="55"/>
      <c r="AQ40" s="55"/>
      <c r="AR40" s="54"/>
      <c r="AS40" s="54"/>
      <c r="AT40" s="54"/>
      <c r="AU40" s="54"/>
      <c r="AV40" s="54"/>
      <c r="AW40" s="54"/>
      <c r="AX40" s="54"/>
      <c r="AY40" s="54"/>
    </row>
  </sheetData>
  <pageMargins left="0.75" right="0.75" top="1" bottom="1" header="0.5" footer="0.5"/>
  <pageSetup firstPageNumber="1" fitToHeight="1" fitToWidth="1" scale="100" useFirstPageNumber="0" orientation="portrait" pageOrder="downThenOver"/>
  <headerFooter>
    <oddFooter>&amp;L&amp;"Helvetica,Regular"&amp;12&amp;K000000	&amp;P</oddFooter>
  </headerFooter>
</worksheet>
</file>

<file path=xl/worksheets/sheet11.xml><?xml version="1.0" encoding="utf-8"?>
<worksheet xmlns:r="http://schemas.openxmlformats.org/officeDocument/2006/relationships" xmlns="http://schemas.openxmlformats.org/spreadsheetml/2006/main">
  <sheetPr>
    <pageSetUpPr fitToPage="1"/>
  </sheetPr>
  <dimension ref="B2:AY40"/>
  <sheetViews>
    <sheetView workbookViewId="0" showGridLines="0" defaultGridColor="1">
      <pane topLeftCell="C3" xSplit="2" ySplit="2" activePane="bottomRight" state="frozenSplit"/>
    </sheetView>
  </sheetViews>
  <sheetFormatPr defaultColWidth="12.25" defaultRowHeight="18" customHeight="1" outlineLevelRow="0" outlineLevelCol="0"/>
  <cols>
    <col min="1" max="1" width="0.25" style="70" customWidth="1"/>
    <col min="2" max="2" width="12.25" style="70" customWidth="1"/>
    <col min="3" max="3" width="12.25" style="70" customWidth="1"/>
    <col min="4" max="4" width="12.25" style="70" customWidth="1"/>
    <col min="5" max="5" width="12.25" style="70" customWidth="1"/>
    <col min="6" max="6" width="12.25" style="70" customWidth="1"/>
    <col min="7" max="7" width="12.25" style="70" customWidth="1"/>
    <col min="8" max="8" width="12.25" style="70" customWidth="1"/>
    <col min="9" max="9" width="12.25" style="70" customWidth="1"/>
    <col min="10" max="10" width="12.25" style="70" customWidth="1"/>
    <col min="11" max="11" width="12.25" style="70" customWidth="1"/>
    <col min="12" max="12" width="12.25" style="70" customWidth="1"/>
    <col min="13" max="13" width="12.25" style="70" customWidth="1"/>
    <col min="14" max="14" width="12.25" style="70" customWidth="1"/>
    <col min="15" max="15" width="12.25" style="70" customWidth="1"/>
    <col min="16" max="16" width="12.25" style="70" customWidth="1"/>
    <col min="17" max="17" width="12.25" style="70" customWidth="1"/>
    <col min="18" max="18" width="12.25" style="70" customWidth="1"/>
    <col min="19" max="19" width="12.25" style="70" customWidth="1"/>
    <col min="20" max="20" width="12.25" style="70" customWidth="1"/>
    <col min="21" max="21" width="12.25" style="70" customWidth="1"/>
    <col min="22" max="22" width="12.25" style="70" customWidth="1"/>
    <col min="23" max="23" width="12.25" style="70" customWidth="1"/>
    <col min="24" max="24" width="12.25" style="70" customWidth="1"/>
    <col min="25" max="25" width="12.25" style="70" customWidth="1"/>
    <col min="26" max="26" width="12.25" style="70" customWidth="1"/>
    <col min="27" max="27" width="12.25" style="70" customWidth="1"/>
    <col min="28" max="28" width="12.25" style="70" customWidth="1"/>
    <col min="29" max="29" width="12.25" style="70" customWidth="1"/>
    <col min="30" max="30" width="12.25" style="70" customWidth="1"/>
    <col min="31" max="31" width="12.25" style="70" customWidth="1"/>
    <col min="32" max="32" width="12.25" style="70" customWidth="1"/>
    <col min="33" max="33" width="12.25" style="70" customWidth="1"/>
    <col min="34" max="34" width="12.25" style="70" customWidth="1"/>
    <col min="35" max="35" width="12.25" style="70" customWidth="1"/>
    <col min="36" max="36" width="12.25" style="70" customWidth="1"/>
    <col min="37" max="37" width="12.25" style="70" customWidth="1"/>
    <col min="38" max="38" width="12.25" style="70" customWidth="1"/>
    <col min="39" max="39" width="12.25" style="70" customWidth="1"/>
    <col min="40" max="40" width="12.25" style="70" customWidth="1"/>
    <col min="41" max="41" width="12.25" style="70" customWidth="1"/>
    <col min="42" max="42" width="12.25" style="70" customWidth="1"/>
    <col min="43" max="43" width="12.25" style="70" customWidth="1"/>
    <col min="44" max="44" width="12.25" style="70" customWidth="1"/>
    <col min="45" max="45" width="12.25" style="70" customWidth="1"/>
    <col min="46" max="46" width="12.25" style="70" customWidth="1"/>
    <col min="47" max="47" width="12.25" style="70" customWidth="1"/>
    <col min="48" max="48" width="12.25" style="70" customWidth="1"/>
    <col min="49" max="49" width="12.25" style="70" customWidth="1"/>
    <col min="50" max="50" width="12.25" style="70" customWidth="1"/>
    <col min="51" max="51" width="12.25" style="70" customWidth="1"/>
    <col min="52" max="256" width="12.25" style="70" customWidth="1"/>
  </cols>
  <sheetData>
    <row r="1" ht="2" customHeight="1"/>
    <row r="2" ht="34" customHeight="1">
      <c r="B2" t="s" s="2">
        <v>0</v>
      </c>
      <c r="C2" s="3">
        <v>3000</v>
      </c>
      <c r="D2" t="s" s="4">
        <v>1</v>
      </c>
      <c r="E2" t="s" s="4">
        <v>2</v>
      </c>
      <c r="F2" t="s" s="4">
        <v>3</v>
      </c>
      <c r="G2" t="s" s="4">
        <v>4</v>
      </c>
      <c r="H2" t="s" s="4">
        <v>5</v>
      </c>
      <c r="I2" s="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7"/>
      <c r="AH2" t="s" s="4">
        <v>6</v>
      </c>
      <c r="AI2" s="8">
        <f>SUM(AH4:AH8)</f>
        <v>3514</v>
      </c>
      <c r="AJ2" t="s" s="2">
        <v>7</v>
      </c>
      <c r="AK2" s="8">
        <f>SUM(AJ4:AJ8)</f>
        <v>22</v>
      </c>
      <c r="AL2" t="s" s="4">
        <v>8</v>
      </c>
      <c r="AM2" s="8">
        <f>LARGE(AL4:AL8,1)</f>
        <v>8000</v>
      </c>
      <c r="AN2" t="s" s="4">
        <v>9</v>
      </c>
      <c r="AO2" s="9">
        <f>SMALL(AN4:AN8,1)</f>
        <v>-5000</v>
      </c>
      <c r="AP2" t="s" s="4">
        <v>10</v>
      </c>
      <c r="AQ2" s="10">
        <f>STDEV(C4:AG8)</f>
        <v>2056.205015297615</v>
      </c>
      <c r="AR2" t="s" s="4">
        <v>11</v>
      </c>
      <c r="AS2" t="s" s="11">
        <f>IF(AI2&gt;=C2,"Bonne semaine","Mauvaise semaine")</f>
        <v>12</v>
      </c>
      <c r="AT2" t="s" s="4">
        <v>13</v>
      </c>
      <c r="AU2" s="8">
        <f>SUMIF(C4:AG8,"&gt;0")</f>
        <v>8798</v>
      </c>
      <c r="AV2" t="s" s="4">
        <v>14</v>
      </c>
      <c r="AW2" s="12">
        <v>-5284</v>
      </c>
      <c r="AX2" t="s" s="4">
        <v>15</v>
      </c>
      <c r="AY2" s="9">
        <f>ROUND(AU2/(-AW2),2)</f>
        <v>1.67</v>
      </c>
    </row>
    <row r="3" ht="46" customHeight="1">
      <c r="B3" t="s" s="13">
        <v>16</v>
      </c>
      <c r="C3" t="s" s="4">
        <v>17</v>
      </c>
      <c r="D3" s="3">
        <v>200</v>
      </c>
      <c r="E3" s="3">
        <v>200</v>
      </c>
      <c r="F3" s="3"/>
      <c r="G3" s="3"/>
      <c r="H3" s="3">
        <v>500</v>
      </c>
      <c r="I3" s="14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6"/>
      <c r="AH3" t="s" s="2">
        <v>18</v>
      </c>
      <c r="AI3" s="17"/>
      <c r="AJ3" t="s" s="2">
        <v>19</v>
      </c>
      <c r="AK3" s="17"/>
      <c r="AL3" t="s" s="2">
        <v>20</v>
      </c>
      <c r="AM3" s="17"/>
      <c r="AN3" t="s" s="2">
        <v>21</v>
      </c>
      <c r="AO3" s="17"/>
      <c r="AP3" t="s" s="2">
        <v>22</v>
      </c>
      <c r="AQ3" s="18"/>
      <c r="AR3" t="s" s="2">
        <v>23</v>
      </c>
      <c r="AS3" s="17"/>
      <c r="AT3" t="s" s="4">
        <v>24</v>
      </c>
      <c r="AU3" s="19"/>
      <c r="AV3" t="s" s="4">
        <v>25</v>
      </c>
      <c r="AW3" s="17"/>
      <c r="AX3" t="s" s="4">
        <v>26</v>
      </c>
      <c r="AY3" t="s" s="20">
        <f>IF(AY2&gt;2,"Tu prends pas de risque c'est bien :)","Tu prends des risques !!!!!!!!!")</f>
        <v>27</v>
      </c>
    </row>
    <row r="4" ht="34" customHeight="1">
      <c r="B4" t="s" s="21">
        <v>28</v>
      </c>
      <c r="C4" s="22">
        <v>1</v>
      </c>
      <c r="D4" s="22">
        <v>10</v>
      </c>
      <c r="E4" s="22">
        <v>4</v>
      </c>
      <c r="F4" s="22">
        <v>100</v>
      </c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>
        <v>500</v>
      </c>
      <c r="AB4" s="22"/>
      <c r="AC4" s="22">
        <v>8000</v>
      </c>
      <c r="AD4" s="22"/>
      <c r="AE4" s="22">
        <v>85</v>
      </c>
      <c r="AF4" s="22">
        <v>50</v>
      </c>
      <c r="AG4" s="22">
        <v>-280</v>
      </c>
      <c r="AH4" s="23">
        <f>SUM(C4:AG4)</f>
        <v>8470</v>
      </c>
      <c r="AI4" s="24"/>
      <c r="AJ4" s="23">
        <f>COUNT(D4:AH4)</f>
        <v>9</v>
      </c>
      <c r="AK4" s="24"/>
      <c r="AL4" s="23">
        <f>LARGE(C4:AG4,1)</f>
        <v>8000</v>
      </c>
      <c r="AM4" s="24"/>
      <c r="AN4" s="23">
        <f>SMALL(C4:AG4,1)</f>
        <v>-280</v>
      </c>
      <c r="AO4" s="25"/>
      <c r="AP4" s="26">
        <f>STDEV(C4:AG4)</f>
        <v>2654.642887680207</v>
      </c>
      <c r="AQ4" s="27"/>
      <c r="AR4" t="s" s="28">
        <f>IF(AH4&gt;=D3,"Bonne journée  ","Mauvaise journée ")</f>
        <v>29</v>
      </c>
      <c r="AS4" s="25"/>
      <c r="AT4" s="23">
        <v>8750</v>
      </c>
      <c r="AU4" s="25"/>
      <c r="AV4" s="23">
        <v>-280</v>
      </c>
      <c r="AW4" s="25"/>
      <c r="AX4" s="23">
        <f>ROUND(AT4/(-AV4),2)</f>
        <v>31.25</v>
      </c>
      <c r="AY4" t="s" s="11">
        <f>IF(AX4&gt;2,"Tu prends pas de risque c'est bien :)","Tu prends des risques !!!!!!!!!")</f>
        <v>30</v>
      </c>
    </row>
    <row r="5" ht="34" customHeight="1">
      <c r="B5" t="s" s="21">
        <v>31</v>
      </c>
      <c r="C5" s="22">
        <v>20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>
        <v>2</v>
      </c>
      <c r="Y5" s="22"/>
      <c r="Z5" s="22"/>
      <c r="AA5" s="22"/>
      <c r="AB5" s="22"/>
      <c r="AC5" s="22"/>
      <c r="AD5" s="22"/>
      <c r="AE5" s="22"/>
      <c r="AF5" s="22">
        <v>-1</v>
      </c>
      <c r="AG5" s="22"/>
      <c r="AH5" s="23">
        <f>SUM(C5:AG5)</f>
        <v>21</v>
      </c>
      <c r="AI5" s="29"/>
      <c r="AJ5" s="23">
        <f>COUNT(C5:AG5)</f>
        <v>3</v>
      </c>
      <c r="AK5" s="29"/>
      <c r="AL5" s="23">
        <f>LARGE(C5:AG5,1)</f>
        <v>20</v>
      </c>
      <c r="AM5" s="29"/>
      <c r="AN5" s="23">
        <f>SMALL(C5:AG5,1)</f>
        <v>-1</v>
      </c>
      <c r="AO5" s="24"/>
      <c r="AP5" s="26">
        <f>STDEV(C5:AG5)</f>
        <v>11.35781669160055</v>
      </c>
      <c r="AQ5" s="27"/>
      <c r="AR5" t="s" s="28">
        <f>IF(AH5&gt;=E3,"Bonne journée  ","Mauvaise journée ")</f>
        <v>32</v>
      </c>
      <c r="AS5" s="30"/>
      <c r="AT5" s="23">
        <v>22</v>
      </c>
      <c r="AU5" s="30"/>
      <c r="AV5" s="23">
        <v>-1</v>
      </c>
      <c r="AW5" s="30"/>
      <c r="AX5" s="23">
        <f>ROUND(AT5/(-AV5),2)</f>
        <v>22</v>
      </c>
      <c r="AY5" t="s" s="11">
        <f>IF(AX5&gt;2,"Tu prends pas de risque c'est bien :)","Tu prends des risques !!!!!!!!!")</f>
        <v>30</v>
      </c>
    </row>
    <row r="6" ht="34" customHeight="1">
      <c r="B6" t="s" s="21">
        <v>33</v>
      </c>
      <c r="C6" s="22">
        <v>-1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>
        <v>1</v>
      </c>
      <c r="AD6" s="22">
        <v>8</v>
      </c>
      <c r="AE6" s="22"/>
      <c r="AF6" s="22"/>
      <c r="AG6" s="22"/>
      <c r="AH6" s="23">
        <f>SUM(C6:AG6)</f>
        <v>8</v>
      </c>
      <c r="AI6" s="29"/>
      <c r="AJ6" s="23">
        <f>COUNT(C6:AG6)</f>
        <v>3</v>
      </c>
      <c r="AK6" s="29"/>
      <c r="AL6" s="23">
        <f>LARGE(C6:AG6,1)</f>
        <v>8</v>
      </c>
      <c r="AM6" s="29"/>
      <c r="AN6" s="23">
        <f>SMALL(C6:AG6,1)</f>
        <v>-1</v>
      </c>
      <c r="AO6" s="24"/>
      <c r="AP6" s="26">
        <f>STDEV(C6:AG6)</f>
        <v>4.725815626252609</v>
      </c>
      <c r="AQ6" s="27"/>
      <c r="AR6" t="s" s="28">
        <f>IF(AH6&gt;=F3,"Bonne journée  ","Mauvaise journée ")</f>
        <v>29</v>
      </c>
      <c r="AS6" s="30"/>
      <c r="AT6" s="23">
        <v>9</v>
      </c>
      <c r="AU6" s="30"/>
      <c r="AV6" s="23">
        <v>-1</v>
      </c>
      <c r="AW6" s="30"/>
      <c r="AX6" s="23">
        <f>ROUND(AT6/(-AV6),2)</f>
        <v>9</v>
      </c>
      <c r="AY6" t="s" s="11">
        <f>IF(AX6&gt;2,"Tu prends pas de risque c'est bien :)","Tu prends des risques !!!!!!!!!")</f>
        <v>30</v>
      </c>
    </row>
    <row r="7" ht="34" customHeight="1">
      <c r="B7" t="s" s="21">
        <v>34</v>
      </c>
      <c r="C7" s="22">
        <v>-1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>
        <v>-5000</v>
      </c>
      <c r="AB7" s="22"/>
      <c r="AC7" s="22">
        <v>1</v>
      </c>
      <c r="AD7" s="22">
        <v>5</v>
      </c>
      <c r="AE7" s="22"/>
      <c r="AF7" s="22"/>
      <c r="AG7" s="22"/>
      <c r="AH7" s="23">
        <f>SUM(C7:AG7)</f>
        <v>-4995</v>
      </c>
      <c r="AI7" s="29"/>
      <c r="AJ7" s="23">
        <f>COUNT(C7:AG7)</f>
        <v>4</v>
      </c>
      <c r="AK7" s="29"/>
      <c r="AL7" s="23">
        <f>LARGE(C7:AG7,1)</f>
        <v>5</v>
      </c>
      <c r="AM7" s="29"/>
      <c r="AN7" s="23">
        <f>SMALL(C7:AG7,1)</f>
        <v>-5000</v>
      </c>
      <c r="AO7" s="24"/>
      <c r="AP7" s="26">
        <f>STDEV(C7:AG7)</f>
        <v>2500.834577362792</v>
      </c>
      <c r="AQ7" s="27"/>
      <c r="AR7" t="s" s="28">
        <f>IF(AH7&gt;=G3,"Bonne journée  ","Mauvaise journée ")</f>
        <v>32</v>
      </c>
      <c r="AS7" s="30"/>
      <c r="AT7" s="23">
        <v>6</v>
      </c>
      <c r="AU7" s="30"/>
      <c r="AV7" s="23">
        <v>-5001</v>
      </c>
      <c r="AW7" s="30"/>
      <c r="AX7" s="23">
        <f>ROUND(AT7/(-AV7),2)</f>
        <v>0</v>
      </c>
      <c r="AY7" t="s" s="11">
        <f>IF(AX7&gt;2,"Tu prends pas de risque c'est bien :)","Tu prends des risques !!!!!!!!!")</f>
        <v>27</v>
      </c>
    </row>
    <row r="8" ht="34" customHeight="1">
      <c r="B8" t="s" s="21">
        <v>35</v>
      </c>
      <c r="C8" s="22">
        <v>-1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>
        <v>1</v>
      </c>
      <c r="AD8" s="22">
        <v>10</v>
      </c>
      <c r="AE8" s="22"/>
      <c r="AF8" s="22"/>
      <c r="AG8" s="22"/>
      <c r="AH8" s="23">
        <f>SUM(C8:AG8)</f>
        <v>10</v>
      </c>
      <c r="AI8" s="31"/>
      <c r="AJ8" s="23">
        <f>COUNT(C8:AG8)</f>
        <v>3</v>
      </c>
      <c r="AK8" s="31"/>
      <c r="AL8" s="23">
        <f>LARGE(C8:AG8,1)</f>
        <v>10</v>
      </c>
      <c r="AM8" s="31"/>
      <c r="AN8" s="23">
        <f>SMALL(C8:AG8,1)</f>
        <v>-1</v>
      </c>
      <c r="AO8" s="32"/>
      <c r="AP8" s="26">
        <f>STDEV(C8:AG8)</f>
        <v>5.859465277082315</v>
      </c>
      <c r="AQ8" s="33"/>
      <c r="AR8" t="s" s="28">
        <f>IF(AH8&gt;=H3,"Bonne journée  ","Mauvaise journée ")</f>
        <v>32</v>
      </c>
      <c r="AS8" s="34"/>
      <c r="AT8" s="23">
        <v>11</v>
      </c>
      <c r="AU8" s="34"/>
      <c r="AV8" s="23">
        <v>-1</v>
      </c>
      <c r="AW8" s="34"/>
      <c r="AX8" s="23">
        <f>ROUND(AT8/(-AV8),2)</f>
        <v>11</v>
      </c>
      <c r="AY8" t="s" s="11">
        <f>IF(AX8&gt;2,"Tu prends pas de risque c'est bien :)","Tu prends des risques !!!!!!!!!")</f>
        <v>30</v>
      </c>
    </row>
    <row r="9" ht="22" customHeight="1">
      <c r="B9" s="35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7"/>
      <c r="AQ9" s="38"/>
      <c r="AR9" s="39"/>
      <c r="AS9" s="39"/>
      <c r="AT9" s="39"/>
      <c r="AU9" s="39"/>
      <c r="AV9" s="39"/>
      <c r="AW9" s="39"/>
      <c r="AX9" s="39"/>
      <c r="AY9" s="39"/>
    </row>
    <row r="10" ht="34" customHeight="1">
      <c r="B10" t="s" s="2">
        <v>0</v>
      </c>
      <c r="C10" s="3">
        <v>3000</v>
      </c>
      <c r="D10" t="s" s="4">
        <v>1</v>
      </c>
      <c r="E10" t="s" s="4">
        <v>2</v>
      </c>
      <c r="F10" t="s" s="4">
        <v>3</v>
      </c>
      <c r="G10" t="s" s="4">
        <v>4</v>
      </c>
      <c r="H10" t="s" s="4">
        <v>5</v>
      </c>
      <c r="I10" s="5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7"/>
      <c r="AH10" t="s" s="4">
        <v>6</v>
      </c>
      <c r="AI10" s="8">
        <f>SUM(AH12:AH16)</f>
        <v>2494</v>
      </c>
      <c r="AJ10" t="s" s="2">
        <v>7</v>
      </c>
      <c r="AK10" s="8">
        <f>SUM(AJ12:AJ16)</f>
        <v>20</v>
      </c>
      <c r="AL10" t="s" s="4">
        <v>8</v>
      </c>
      <c r="AM10" s="8">
        <f>LARGE(AL12:AL16,1)</f>
        <v>2000</v>
      </c>
      <c r="AN10" t="s" s="4">
        <v>9</v>
      </c>
      <c r="AO10" s="9">
        <f>SMALL(AN12:AN16,1)</f>
        <v>-280</v>
      </c>
      <c r="AP10" t="s" s="4">
        <v>10</v>
      </c>
      <c r="AQ10" s="40">
        <f>STDEV(C12:AG16)</f>
        <v>460.9738090516412</v>
      </c>
      <c r="AR10" t="s" s="4">
        <v>11</v>
      </c>
      <c r="AS10" t="s" s="11">
        <f>IF(AI10&gt;=C10,"Bonne semaine","Mauvaise semaine")</f>
        <v>36</v>
      </c>
      <c r="AT10" t="s" s="4">
        <v>13</v>
      </c>
      <c r="AU10" s="8">
        <f>SUMIF(C12:AG16,"&gt;0")</f>
        <v>2778</v>
      </c>
      <c r="AV10" t="s" s="4">
        <v>14</v>
      </c>
      <c r="AW10" s="12">
        <v>-284</v>
      </c>
      <c r="AX10" t="s" s="4">
        <v>15</v>
      </c>
      <c r="AY10" s="9">
        <f>ROUND(AU10/(-AW10),2)</f>
        <v>9.779999999999999</v>
      </c>
    </row>
    <row r="11" ht="46" customHeight="1">
      <c r="B11" t="s" s="13">
        <v>37</v>
      </c>
      <c r="C11" t="s" s="4">
        <v>17</v>
      </c>
      <c r="D11" s="3">
        <v>200</v>
      </c>
      <c r="E11" s="3">
        <v>200</v>
      </c>
      <c r="F11" s="3"/>
      <c r="G11" s="3"/>
      <c r="H11" s="3">
        <v>500</v>
      </c>
      <c r="I11" s="14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6"/>
      <c r="AH11" t="s" s="2">
        <v>18</v>
      </c>
      <c r="AI11" s="17"/>
      <c r="AJ11" t="s" s="2">
        <v>19</v>
      </c>
      <c r="AK11" s="17"/>
      <c r="AL11" t="s" s="2">
        <v>20</v>
      </c>
      <c r="AM11" s="17"/>
      <c r="AN11" t="s" s="2">
        <v>21</v>
      </c>
      <c r="AO11" s="17"/>
      <c r="AP11" t="s" s="2">
        <v>22</v>
      </c>
      <c r="AQ11" s="18"/>
      <c r="AR11" t="s" s="2">
        <v>23</v>
      </c>
      <c r="AS11" s="17"/>
      <c r="AT11" t="s" s="4">
        <v>24</v>
      </c>
      <c r="AU11" s="19"/>
      <c r="AV11" t="s" s="4">
        <v>25</v>
      </c>
      <c r="AW11" s="17"/>
      <c r="AX11" t="s" s="4">
        <v>26</v>
      </c>
      <c r="AY11" t="s" s="9">
        <f>IF(AY10&gt;2,"Tu prends pas de risque c'est bien :)","Tu prends des risques !!!!!!!!!")</f>
        <v>30</v>
      </c>
    </row>
    <row r="12" ht="34" customHeight="1">
      <c r="B12" t="s" s="21">
        <v>28</v>
      </c>
      <c r="C12" s="22">
        <v>1</v>
      </c>
      <c r="D12" s="22">
        <v>10</v>
      </c>
      <c r="E12" s="22">
        <v>4</v>
      </c>
      <c r="F12" s="22">
        <v>100</v>
      </c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>
        <v>500</v>
      </c>
      <c r="AB12" s="22"/>
      <c r="AC12" s="22"/>
      <c r="AD12" s="22"/>
      <c r="AE12" s="22">
        <v>85</v>
      </c>
      <c r="AF12" s="22">
        <v>50</v>
      </c>
      <c r="AG12" s="22">
        <v>-280</v>
      </c>
      <c r="AH12" s="23">
        <f>SUM(C12:AG12)</f>
        <v>470</v>
      </c>
      <c r="AI12" s="24"/>
      <c r="AJ12" s="23">
        <f>COUNT(D12:AH12)</f>
        <v>8</v>
      </c>
      <c r="AK12" s="24"/>
      <c r="AL12" s="23">
        <f>LARGE(C12:AG12,1)</f>
        <v>500</v>
      </c>
      <c r="AM12" s="24"/>
      <c r="AN12" s="23">
        <f>SMALL(C12:AG12,1)</f>
        <v>-280</v>
      </c>
      <c r="AO12" s="25"/>
      <c r="AP12" s="26">
        <f>STDEV(C12:AG12)</f>
        <v>214.0191913958052</v>
      </c>
      <c r="AQ12" s="27"/>
      <c r="AR12" t="s" s="28">
        <f>IF(AH12&gt;=D11,"Bonne journée  ","Mauvaise journée ")</f>
        <v>29</v>
      </c>
      <c r="AS12" s="25"/>
      <c r="AT12" s="23">
        <v>750</v>
      </c>
      <c r="AU12" s="25"/>
      <c r="AV12" s="23">
        <v>-280</v>
      </c>
      <c r="AW12" s="25"/>
      <c r="AX12" s="23">
        <f>ROUND(AT12/(-AV12),2)</f>
        <v>2.68</v>
      </c>
      <c r="AY12" t="s" s="11">
        <f>IF(AX12&gt;2,"Tu prends pas de risque c'est bien :)","Tu prends des risques !!!!!!!!!")</f>
        <v>30</v>
      </c>
    </row>
    <row r="13" ht="34" customHeight="1">
      <c r="B13" t="s" s="21">
        <v>31</v>
      </c>
      <c r="C13" s="22">
        <v>2000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>
        <v>2</v>
      </c>
      <c r="Y13" s="22"/>
      <c r="Z13" s="22"/>
      <c r="AA13" s="22"/>
      <c r="AB13" s="22"/>
      <c r="AC13" s="22"/>
      <c r="AD13" s="22"/>
      <c r="AE13" s="22"/>
      <c r="AF13" s="22">
        <v>-1</v>
      </c>
      <c r="AG13" s="22"/>
      <c r="AH13" s="23">
        <f>SUM(C13:AG13)</f>
        <v>2001</v>
      </c>
      <c r="AI13" s="29"/>
      <c r="AJ13" s="23">
        <f>COUNT(C13:AG13)</f>
        <v>3</v>
      </c>
      <c r="AK13" s="29"/>
      <c r="AL13" s="23">
        <f>LARGE(C13:AG13,1)</f>
        <v>2000</v>
      </c>
      <c r="AM13" s="29"/>
      <c r="AN13" s="23">
        <f>SMALL(C13:AG13,1)</f>
        <v>-1</v>
      </c>
      <c r="AO13" s="24"/>
      <c r="AP13" s="26">
        <f>STDEV(C13:AG13)</f>
        <v>1154.412837766455</v>
      </c>
      <c r="AQ13" s="27"/>
      <c r="AR13" t="s" s="28">
        <f>IF(AH13&gt;=E11,"Bonne journée  ","Mauvaise journée ")</f>
        <v>29</v>
      </c>
      <c r="AS13" s="30"/>
      <c r="AT13" s="23">
        <v>2002</v>
      </c>
      <c r="AU13" s="30"/>
      <c r="AV13" s="23">
        <v>-1</v>
      </c>
      <c r="AW13" s="30"/>
      <c r="AX13" s="23">
        <f>ROUND(AT13/(-AV13),2)</f>
        <v>2002</v>
      </c>
      <c r="AY13" t="s" s="41">
        <f>IF(AX13&gt;2,"Tu prends pas de risque c'est bien :)","Tu prends des risques !!!!!!!!!")</f>
        <v>30</v>
      </c>
    </row>
    <row r="14" ht="34" customHeight="1">
      <c r="B14" t="s" s="21">
        <v>33</v>
      </c>
      <c r="C14" s="22">
        <v>-1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>
        <v>1</v>
      </c>
      <c r="AD14" s="22">
        <v>8</v>
      </c>
      <c r="AE14" s="22"/>
      <c r="AF14" s="22"/>
      <c r="AG14" s="22"/>
      <c r="AH14" s="23">
        <f>SUM(C14:AG14)</f>
        <v>8</v>
      </c>
      <c r="AI14" s="29"/>
      <c r="AJ14" s="23">
        <f>COUNT(C14:AG14)</f>
        <v>3</v>
      </c>
      <c r="AK14" s="29"/>
      <c r="AL14" s="23">
        <f>LARGE(C14:AG14,1)</f>
        <v>8</v>
      </c>
      <c r="AM14" s="29"/>
      <c r="AN14" s="23">
        <f>SMALL(C14:AG14,1)</f>
        <v>-1</v>
      </c>
      <c r="AO14" s="24"/>
      <c r="AP14" s="26">
        <f>STDEV(C14:AG14)</f>
        <v>4.725815626252609</v>
      </c>
      <c r="AQ14" s="27"/>
      <c r="AR14" t="s" s="28">
        <f>IF(AH14&gt;=F11,"Bonne journée  ","Mauvaise journée ")</f>
        <v>29</v>
      </c>
      <c r="AS14" s="30"/>
      <c r="AT14" s="23">
        <v>9</v>
      </c>
      <c r="AU14" s="30"/>
      <c r="AV14" s="23">
        <v>-1</v>
      </c>
      <c r="AW14" s="30"/>
      <c r="AX14" s="23">
        <f>ROUND(AT14/(-AV14),2)</f>
        <v>9</v>
      </c>
      <c r="AY14" t="s" s="42">
        <f>IF(AX14&gt;2,"Tu prends pas de risque c'est bien :)","Tu prends des risques !!!!!!!!!")</f>
        <v>30</v>
      </c>
    </row>
    <row r="15" ht="34" customHeight="1">
      <c r="B15" t="s" s="21">
        <v>34</v>
      </c>
      <c r="C15" s="22">
        <v>-1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>
        <v>1</v>
      </c>
      <c r="AD15" s="22">
        <v>5</v>
      </c>
      <c r="AE15" s="22"/>
      <c r="AF15" s="22"/>
      <c r="AG15" s="22"/>
      <c r="AH15" s="23">
        <f>SUM(C15:AG15)</f>
        <v>5</v>
      </c>
      <c r="AI15" s="29"/>
      <c r="AJ15" s="23">
        <f>COUNT(C15:AG15)</f>
        <v>3</v>
      </c>
      <c r="AK15" s="29"/>
      <c r="AL15" s="23">
        <f>LARGE(C15:AG15,1)</f>
        <v>5</v>
      </c>
      <c r="AM15" s="29"/>
      <c r="AN15" s="23">
        <f>SMALL(C15:AG15,1)</f>
        <v>-1</v>
      </c>
      <c r="AO15" s="24"/>
      <c r="AP15" s="26">
        <f>STDEV(C15:AG15)</f>
        <v>3.055050463303893</v>
      </c>
      <c r="AQ15" s="27"/>
      <c r="AR15" t="s" s="28">
        <f>IF(AH15&gt;=G11,"Bonne journée  ","Mauvaise journée ")</f>
        <v>29</v>
      </c>
      <c r="AS15" s="30"/>
      <c r="AT15" s="23">
        <v>6</v>
      </c>
      <c r="AU15" s="30"/>
      <c r="AV15" s="23">
        <v>-1</v>
      </c>
      <c r="AW15" s="30"/>
      <c r="AX15" s="23">
        <f>ROUND(AT15/(-AV15),2)</f>
        <v>6</v>
      </c>
      <c r="AY15" t="s" s="42">
        <f>IF(AX15&gt;2,"Tu prends pas de risque c'est bien :)","Tu prends des risques !!!!!!!!!")</f>
        <v>30</v>
      </c>
    </row>
    <row r="16" ht="34" customHeight="1">
      <c r="B16" t="s" s="21">
        <v>35</v>
      </c>
      <c r="C16" s="22">
        <v>-1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>
        <v>1</v>
      </c>
      <c r="AD16" s="22">
        <v>10</v>
      </c>
      <c r="AE16" s="22"/>
      <c r="AF16" s="22"/>
      <c r="AG16" s="22"/>
      <c r="AH16" s="23">
        <f>SUM(C16:AG16)</f>
        <v>10</v>
      </c>
      <c r="AI16" s="31"/>
      <c r="AJ16" s="23">
        <f>COUNT(C16:AG16)</f>
        <v>3</v>
      </c>
      <c r="AK16" s="31"/>
      <c r="AL16" s="23">
        <f>LARGE(C16:AG16,1)</f>
        <v>10</v>
      </c>
      <c r="AM16" s="31"/>
      <c r="AN16" s="23">
        <f>SMALL(C16:AG16,1)</f>
        <v>-1</v>
      </c>
      <c r="AO16" s="32"/>
      <c r="AP16" s="26">
        <f>STDEV(C16:AG16)</f>
        <v>5.859465277082315</v>
      </c>
      <c r="AQ16" s="33"/>
      <c r="AR16" t="s" s="28">
        <f>IF(AH16&gt;=H11,"Bonne journée  ","Mauvaise journée ")</f>
        <v>32</v>
      </c>
      <c r="AS16" s="34"/>
      <c r="AT16" s="23">
        <v>11</v>
      </c>
      <c r="AU16" s="34"/>
      <c r="AV16" s="23">
        <v>-1</v>
      </c>
      <c r="AW16" s="34"/>
      <c r="AX16" s="23">
        <f>ROUND(AT16/(-AV16),2)</f>
        <v>11</v>
      </c>
      <c r="AY16" t="s" s="43">
        <f>IF(AX16&gt;2,"Tu prends pas de risque c'est bien :)","Tu prends des risques !!!!!!!!!")</f>
        <v>30</v>
      </c>
    </row>
    <row r="17" ht="22" customHeight="1">
      <c r="B17" s="44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7"/>
      <c r="AQ17" s="38"/>
      <c r="AR17" s="39"/>
      <c r="AS17" s="39"/>
      <c r="AT17" s="39"/>
      <c r="AU17" s="39"/>
      <c r="AV17" s="39"/>
      <c r="AW17" s="39"/>
      <c r="AX17" s="39"/>
      <c r="AY17" s="45"/>
    </row>
    <row r="18" ht="34" customHeight="1">
      <c r="B18" t="s" s="2">
        <v>0</v>
      </c>
      <c r="C18" s="3">
        <v>3000</v>
      </c>
      <c r="D18" t="s" s="4">
        <v>1</v>
      </c>
      <c r="E18" t="s" s="4">
        <v>2</v>
      </c>
      <c r="F18" t="s" s="4">
        <v>3</v>
      </c>
      <c r="G18" t="s" s="4">
        <v>4</v>
      </c>
      <c r="H18" t="s" s="4">
        <v>5</v>
      </c>
      <c r="I18" s="5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7"/>
      <c r="AH18" t="s" s="4">
        <v>6</v>
      </c>
      <c r="AI18" s="8">
        <f>SUM(AH20:AH24)</f>
        <v>1014</v>
      </c>
      <c r="AJ18" t="s" s="2">
        <v>7</v>
      </c>
      <c r="AK18" s="8">
        <f>SUM(AJ20:AJ24)</f>
        <v>20</v>
      </c>
      <c r="AL18" t="s" s="4">
        <v>8</v>
      </c>
      <c r="AM18" s="8">
        <f>LARGE(AL20:AL24,1)</f>
        <v>1000</v>
      </c>
      <c r="AN18" t="s" s="4">
        <v>9</v>
      </c>
      <c r="AO18" s="9">
        <f>SMALL(AN20:AN24,1)</f>
        <v>-280</v>
      </c>
      <c r="AP18" t="s" s="4">
        <v>10</v>
      </c>
      <c r="AQ18" s="40">
        <f>STDEV(C20:AG24)</f>
        <v>234.7935487323188</v>
      </c>
      <c r="AR18" t="s" s="4">
        <v>11</v>
      </c>
      <c r="AS18" t="s" s="11">
        <f>IF(AI18&gt;=C18,"Bonne semaine","Mauvaise semaine")</f>
        <v>36</v>
      </c>
      <c r="AT18" t="s" s="4">
        <v>13</v>
      </c>
      <c r="AU18" s="8">
        <f>SUMIF(C20:AG24,"&gt;0")</f>
        <v>1298</v>
      </c>
      <c r="AV18" t="s" s="4">
        <v>14</v>
      </c>
      <c r="AW18" s="12">
        <v>-284</v>
      </c>
      <c r="AX18" t="s" s="4">
        <v>15</v>
      </c>
      <c r="AY18" s="9">
        <f>ROUND(AU18/(-AW18),2)</f>
        <v>4.57</v>
      </c>
    </row>
    <row r="19" ht="46" customHeight="1">
      <c r="B19" t="s" s="13">
        <v>38</v>
      </c>
      <c r="C19" t="s" s="4">
        <v>17</v>
      </c>
      <c r="D19" s="3">
        <v>200</v>
      </c>
      <c r="E19" s="3">
        <v>200</v>
      </c>
      <c r="F19" s="3"/>
      <c r="G19" s="3"/>
      <c r="H19" s="3">
        <v>500</v>
      </c>
      <c r="I19" s="14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6"/>
      <c r="AH19" t="s" s="2">
        <v>18</v>
      </c>
      <c r="AI19" s="17"/>
      <c r="AJ19" t="s" s="2">
        <v>19</v>
      </c>
      <c r="AK19" s="17"/>
      <c r="AL19" t="s" s="2">
        <v>20</v>
      </c>
      <c r="AM19" s="17"/>
      <c r="AN19" t="s" s="2">
        <v>21</v>
      </c>
      <c r="AO19" s="17"/>
      <c r="AP19" t="s" s="2">
        <v>22</v>
      </c>
      <c r="AQ19" s="18"/>
      <c r="AR19" t="s" s="2">
        <v>23</v>
      </c>
      <c r="AS19" s="17"/>
      <c r="AT19" t="s" s="4">
        <v>24</v>
      </c>
      <c r="AU19" s="19"/>
      <c r="AV19" t="s" s="4">
        <v>25</v>
      </c>
      <c r="AW19" s="17"/>
      <c r="AX19" t="s" s="4">
        <v>26</v>
      </c>
      <c r="AY19" t="s" s="9">
        <f>IF(AY18&gt;2,"Tu prends pas de risque c'est bien :)","Tu prends des risques !!!!!!!!!")</f>
        <v>30</v>
      </c>
    </row>
    <row r="20" ht="34" customHeight="1">
      <c r="B20" t="s" s="21">
        <v>28</v>
      </c>
      <c r="C20" s="22">
        <v>1</v>
      </c>
      <c r="D20" s="22">
        <v>10</v>
      </c>
      <c r="E20" s="22">
        <v>4</v>
      </c>
      <c r="F20" s="22">
        <v>100</v>
      </c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>
        <v>1000</v>
      </c>
      <c r="AB20" s="22"/>
      <c r="AC20" s="22"/>
      <c r="AD20" s="22"/>
      <c r="AE20" s="22">
        <v>85</v>
      </c>
      <c r="AF20" s="22">
        <v>50</v>
      </c>
      <c r="AG20" s="22">
        <v>-280</v>
      </c>
      <c r="AH20" s="23">
        <f>SUM(C20:AG20)</f>
        <v>970</v>
      </c>
      <c r="AI20" s="24"/>
      <c r="AJ20" s="23">
        <f>COUNT(D20:AH20)</f>
        <v>8</v>
      </c>
      <c r="AK20" s="24"/>
      <c r="AL20" s="23">
        <f>LARGE(C20:AG20,1)</f>
        <v>1000</v>
      </c>
      <c r="AM20" s="24"/>
      <c r="AN20" s="23">
        <f>SMALL(C20:AG20,1)</f>
        <v>-280</v>
      </c>
      <c r="AO20" s="25"/>
      <c r="AP20" s="26">
        <f>STDEV(C20:AG20)</f>
        <v>374.2858914939603</v>
      </c>
      <c r="AQ20" s="27"/>
      <c r="AR20" t="s" s="28">
        <f>IF(AH20&gt;=D19,"Bonne journée  ","Mauvaise journée ")</f>
        <v>29</v>
      </c>
      <c r="AS20" s="25"/>
      <c r="AT20" s="23">
        <v>1250</v>
      </c>
      <c r="AU20" s="25"/>
      <c r="AV20" s="23">
        <v>-280</v>
      </c>
      <c r="AW20" s="25"/>
      <c r="AX20" s="23">
        <f>ROUND(AT20/(-AV20),2)</f>
        <v>4.46</v>
      </c>
      <c r="AY20" t="s" s="11">
        <f>IF(AX20&gt;2,"Tu prends pas de risque c'est bien :)","Tu prends des risques !!!!!!!!!")</f>
        <v>30</v>
      </c>
    </row>
    <row r="21" ht="34" customHeight="1">
      <c r="B21" t="s" s="21">
        <v>31</v>
      </c>
      <c r="C21" s="22">
        <v>20</v>
      </c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>
        <v>2</v>
      </c>
      <c r="Y21" s="22"/>
      <c r="Z21" s="22"/>
      <c r="AA21" s="22"/>
      <c r="AB21" s="22"/>
      <c r="AC21" s="22"/>
      <c r="AD21" s="22"/>
      <c r="AE21" s="22"/>
      <c r="AF21" s="22">
        <v>-1</v>
      </c>
      <c r="AG21" s="22"/>
      <c r="AH21" s="23">
        <f>SUM(C21:AG21)</f>
        <v>21</v>
      </c>
      <c r="AI21" s="29"/>
      <c r="AJ21" s="23">
        <f>COUNT(C21:AG21)</f>
        <v>3</v>
      </c>
      <c r="AK21" s="29"/>
      <c r="AL21" s="23">
        <f>LARGE(C21:AG21,1)</f>
        <v>20</v>
      </c>
      <c r="AM21" s="29"/>
      <c r="AN21" s="23">
        <f>SMALL(C21:AG21,1)</f>
        <v>-1</v>
      </c>
      <c r="AO21" s="24"/>
      <c r="AP21" s="26">
        <f>STDEV(C21:AG21)</f>
        <v>11.35781669160055</v>
      </c>
      <c r="AQ21" s="27"/>
      <c r="AR21" t="s" s="28">
        <f>IF(AH21&gt;=E19,"Bonne journée  ","Mauvaise journée ")</f>
        <v>32</v>
      </c>
      <c r="AS21" s="30"/>
      <c r="AT21" s="23">
        <v>22</v>
      </c>
      <c r="AU21" s="30"/>
      <c r="AV21" s="23">
        <v>-1</v>
      </c>
      <c r="AW21" s="30"/>
      <c r="AX21" s="23">
        <f>ROUND(AT21/(-AV21),2)</f>
        <v>22</v>
      </c>
      <c r="AY21" t="s" s="41">
        <f>IF(AX21&gt;2,"Tu prends pas de risque c'est bien :)","Tu prends des risques !!!!!!!!!")</f>
        <v>30</v>
      </c>
    </row>
    <row r="22" ht="34" customHeight="1">
      <c r="B22" t="s" s="21">
        <v>33</v>
      </c>
      <c r="C22" s="22">
        <v>-1</v>
      </c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>
        <v>1</v>
      </c>
      <c r="AD22" s="22">
        <v>8</v>
      </c>
      <c r="AE22" s="22"/>
      <c r="AF22" s="22"/>
      <c r="AG22" s="22"/>
      <c r="AH22" s="23">
        <f>SUM(C22:AG22)</f>
        <v>8</v>
      </c>
      <c r="AI22" s="29"/>
      <c r="AJ22" s="23">
        <f>COUNT(C22:AG22)</f>
        <v>3</v>
      </c>
      <c r="AK22" s="29"/>
      <c r="AL22" s="23">
        <f>LARGE(C22:AG22,1)</f>
        <v>8</v>
      </c>
      <c r="AM22" s="29"/>
      <c r="AN22" s="23">
        <f>SMALL(C22:AG22,1)</f>
        <v>-1</v>
      </c>
      <c r="AO22" s="24"/>
      <c r="AP22" s="26">
        <f>STDEV(C22:AG22)</f>
        <v>4.725815626252609</v>
      </c>
      <c r="AQ22" s="27"/>
      <c r="AR22" t="s" s="28">
        <f>IF(AH22&gt;=F19,"Bonne journée  ","Mauvaise journée ")</f>
        <v>29</v>
      </c>
      <c r="AS22" s="30"/>
      <c r="AT22" s="23">
        <v>9</v>
      </c>
      <c r="AU22" s="30"/>
      <c r="AV22" s="23">
        <v>-1</v>
      </c>
      <c r="AW22" s="30"/>
      <c r="AX22" s="23">
        <f>ROUND(AT22/(-AV22),2)</f>
        <v>9</v>
      </c>
      <c r="AY22" t="s" s="42">
        <f>IF(AX22&gt;2,"Tu prends pas de risque c'est bien :)","Tu prends des risques !!!!!!!!!")</f>
        <v>30</v>
      </c>
    </row>
    <row r="23" ht="34" customHeight="1">
      <c r="B23" t="s" s="21">
        <v>34</v>
      </c>
      <c r="C23" s="22">
        <v>-1</v>
      </c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>
        <v>1</v>
      </c>
      <c r="AD23" s="22">
        <v>5</v>
      </c>
      <c r="AE23" s="22"/>
      <c r="AF23" s="22"/>
      <c r="AG23" s="22"/>
      <c r="AH23" s="23">
        <f>SUM(C23:AG23)</f>
        <v>5</v>
      </c>
      <c r="AI23" s="29"/>
      <c r="AJ23" s="23">
        <f>COUNT(C23:AG23)</f>
        <v>3</v>
      </c>
      <c r="AK23" s="29"/>
      <c r="AL23" s="23">
        <f>LARGE(C23:AG23,1)</f>
        <v>5</v>
      </c>
      <c r="AM23" s="29"/>
      <c r="AN23" s="23">
        <f>SMALL(C23:AG23,1)</f>
        <v>-1</v>
      </c>
      <c r="AO23" s="24"/>
      <c r="AP23" s="26">
        <f>STDEV(C23:AG23)</f>
        <v>3.055050463303893</v>
      </c>
      <c r="AQ23" s="27"/>
      <c r="AR23" t="s" s="28">
        <f>IF(AH23&gt;=G19,"Bonne journée  ","Mauvaise journée ")</f>
        <v>29</v>
      </c>
      <c r="AS23" s="30"/>
      <c r="AT23" s="23">
        <v>6</v>
      </c>
      <c r="AU23" s="30"/>
      <c r="AV23" s="23">
        <v>-1</v>
      </c>
      <c r="AW23" s="30"/>
      <c r="AX23" s="23">
        <f>ROUND(AT23/(-AV23),2)</f>
        <v>6</v>
      </c>
      <c r="AY23" t="s" s="42">
        <f>IF(AX23&gt;2,"Tu prends pas de risque c'est bien :)","Tu prends des risques !!!!!!!!!")</f>
        <v>30</v>
      </c>
    </row>
    <row r="24" ht="34" customHeight="1">
      <c r="B24" t="s" s="21">
        <v>35</v>
      </c>
      <c r="C24" s="22">
        <v>-1</v>
      </c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>
        <v>1</v>
      </c>
      <c r="AD24" s="22">
        <v>10</v>
      </c>
      <c r="AE24" s="22"/>
      <c r="AF24" s="22"/>
      <c r="AG24" s="22"/>
      <c r="AH24" s="23">
        <f>SUM(C24:AG24)</f>
        <v>10</v>
      </c>
      <c r="AI24" s="31"/>
      <c r="AJ24" s="23">
        <f>COUNT(C24:AG24)</f>
        <v>3</v>
      </c>
      <c r="AK24" s="31"/>
      <c r="AL24" s="23">
        <f>LARGE(C24:AG24,1)</f>
        <v>10</v>
      </c>
      <c r="AM24" s="31"/>
      <c r="AN24" s="23">
        <f>SMALL(C24:AG24,1)</f>
        <v>-1</v>
      </c>
      <c r="AO24" s="32"/>
      <c r="AP24" s="26">
        <f>STDEV(C24:AG24)</f>
        <v>5.859465277082315</v>
      </c>
      <c r="AQ24" s="33"/>
      <c r="AR24" t="s" s="28">
        <f>IF(AH24&gt;=H19,"Bonne journée  ","Mauvaise journée ")</f>
        <v>32</v>
      </c>
      <c r="AS24" s="34"/>
      <c r="AT24" s="23">
        <v>11</v>
      </c>
      <c r="AU24" s="34"/>
      <c r="AV24" s="23">
        <v>-1</v>
      </c>
      <c r="AW24" s="34"/>
      <c r="AX24" s="23">
        <f>ROUND(AT24/(-AV24),2)</f>
        <v>11</v>
      </c>
      <c r="AY24" t="s" s="43">
        <f>IF(AX24&gt;2,"Tu prends pas de risque c'est bien :)","Tu prends des risques !!!!!!!!!")</f>
        <v>30</v>
      </c>
    </row>
    <row r="25" ht="22" customHeight="1">
      <c r="B25" s="35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36"/>
      <c r="AO25" s="36"/>
      <c r="AP25" s="37"/>
      <c r="AQ25" s="38"/>
      <c r="AR25" s="39"/>
      <c r="AS25" s="39"/>
      <c r="AT25" s="39"/>
      <c r="AU25" s="39"/>
      <c r="AV25" s="39"/>
      <c r="AW25" s="39"/>
      <c r="AX25" s="39"/>
      <c r="AY25" s="39"/>
    </row>
    <row r="26" ht="34" customHeight="1">
      <c r="B26" t="s" s="2">
        <v>0</v>
      </c>
      <c r="C26" s="3">
        <v>3000</v>
      </c>
      <c r="D26" t="s" s="4">
        <v>1</v>
      </c>
      <c r="E26" t="s" s="4">
        <v>2</v>
      </c>
      <c r="F26" t="s" s="4">
        <v>3</v>
      </c>
      <c r="G26" t="s" s="4">
        <v>4</v>
      </c>
      <c r="H26" t="s" s="4">
        <v>5</v>
      </c>
      <c r="I26" s="5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7"/>
      <c r="AH26" t="s" s="4">
        <v>6</v>
      </c>
      <c r="AI26" s="8">
        <f>SUM(AH28:AH32)</f>
        <v>5220</v>
      </c>
      <c r="AJ26" t="s" s="2">
        <v>7</v>
      </c>
      <c r="AK26" s="8">
        <f>SUM(AJ28:AJ32)</f>
        <v>25</v>
      </c>
      <c r="AL26" t="s" s="4">
        <v>8</v>
      </c>
      <c r="AM26" s="8">
        <f>LARGE(AL28:AL32,1)</f>
        <v>5000</v>
      </c>
      <c r="AN26" t="s" s="4">
        <v>9</v>
      </c>
      <c r="AO26" s="9">
        <f>SMALL(AN28:AN32,1)</f>
        <v>-800</v>
      </c>
      <c r="AP26" t="s" s="4">
        <v>10</v>
      </c>
      <c r="AQ26" s="40">
        <f>STDEV(C28:AG32)</f>
        <v>1023.656151579556</v>
      </c>
      <c r="AR26" t="s" s="4">
        <v>11</v>
      </c>
      <c r="AS26" t="s" s="11">
        <f>IF(AI26&gt;=C26,"Bonne semaine","Mauvaise semaine")</f>
        <v>12</v>
      </c>
      <c r="AT26" t="s" s="4">
        <v>13</v>
      </c>
      <c r="AU26" s="8">
        <f>SUMIF(C28:AG32,"&gt;0")</f>
        <v>6304</v>
      </c>
      <c r="AV26" t="s" s="4">
        <v>14</v>
      </c>
      <c r="AW26" s="12">
        <v>-1084</v>
      </c>
      <c r="AX26" t="s" s="4">
        <v>15</v>
      </c>
      <c r="AY26" s="9">
        <f>ROUND(AU26/(-AW26),2)</f>
        <v>5.82</v>
      </c>
    </row>
    <row r="27" ht="46" customHeight="1">
      <c r="B27" t="s" s="13">
        <v>39</v>
      </c>
      <c r="C27" t="s" s="4">
        <v>17</v>
      </c>
      <c r="D27" s="3">
        <v>200</v>
      </c>
      <c r="E27" s="3">
        <v>200</v>
      </c>
      <c r="F27" s="3">
        <v>200</v>
      </c>
      <c r="G27" s="3">
        <v>200</v>
      </c>
      <c r="H27" s="3">
        <v>200</v>
      </c>
      <c r="I27" s="14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6"/>
      <c r="AH27" t="s" s="2">
        <v>18</v>
      </c>
      <c r="AI27" s="17"/>
      <c r="AJ27" t="s" s="2">
        <v>19</v>
      </c>
      <c r="AK27" s="17"/>
      <c r="AL27" t="s" s="2">
        <v>20</v>
      </c>
      <c r="AM27" s="17"/>
      <c r="AN27" t="s" s="2">
        <v>21</v>
      </c>
      <c r="AO27" s="17"/>
      <c r="AP27" t="s" s="2">
        <v>22</v>
      </c>
      <c r="AQ27" s="18"/>
      <c r="AR27" t="s" s="2">
        <v>23</v>
      </c>
      <c r="AS27" s="17"/>
      <c r="AT27" t="s" s="4">
        <v>24</v>
      </c>
      <c r="AU27" s="19"/>
      <c r="AV27" t="s" s="4">
        <v>25</v>
      </c>
      <c r="AW27" s="17"/>
      <c r="AX27" t="s" s="4">
        <v>26</v>
      </c>
      <c r="AY27" t="s" s="9">
        <f>IF(AY26&gt;2,"Tu prends pas de risque c'est bien :)","Tu prends des risques !!!!!!!!!")</f>
        <v>30</v>
      </c>
    </row>
    <row r="28" ht="34" customHeight="1">
      <c r="B28" t="s" s="21">
        <v>28</v>
      </c>
      <c r="C28" s="22">
        <v>1</v>
      </c>
      <c r="D28" s="22">
        <v>10</v>
      </c>
      <c r="E28" s="22">
        <v>4</v>
      </c>
      <c r="F28" s="22">
        <v>100</v>
      </c>
      <c r="G28" s="22">
        <v>500</v>
      </c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>
        <v>500</v>
      </c>
      <c r="AB28" s="22"/>
      <c r="AC28" s="22"/>
      <c r="AD28" s="22"/>
      <c r="AE28" s="22">
        <v>85</v>
      </c>
      <c r="AF28" s="22">
        <v>50</v>
      </c>
      <c r="AG28" s="22">
        <v>-280</v>
      </c>
      <c r="AH28" s="23">
        <f>SUM(C28:AG28)</f>
        <v>970</v>
      </c>
      <c r="AI28" s="24"/>
      <c r="AJ28" s="23">
        <f>COUNT(D28:AH28)</f>
        <v>9</v>
      </c>
      <c r="AK28" s="24"/>
      <c r="AL28" s="23">
        <f>LARGE(C28:AG28,1)</f>
        <v>500</v>
      </c>
      <c r="AM28" s="24"/>
      <c r="AN28" s="23">
        <f>SMALL(C28:AG28,1)</f>
        <v>-280</v>
      </c>
      <c r="AO28" s="25"/>
      <c r="AP28" s="26">
        <f>STDEV(C28:AG28)</f>
        <v>248.4193922471522</v>
      </c>
      <c r="AQ28" s="27"/>
      <c r="AR28" t="s" s="28">
        <f>IF(AH28&gt;=D27,"Bonne journée  ","Mauvaise journée ")</f>
        <v>29</v>
      </c>
      <c r="AS28" s="25"/>
      <c r="AT28" s="23">
        <v>1250</v>
      </c>
      <c r="AU28" s="25"/>
      <c r="AV28" s="23">
        <v>-280</v>
      </c>
      <c r="AW28" s="25"/>
      <c r="AX28" s="23">
        <f>ROUND(AT28/(-AV28),2)</f>
        <v>4.46</v>
      </c>
      <c r="AY28" t="s" s="11">
        <f>IF(AX28&gt;2,"Tu prends pas de risque c'est bien :)","Tu prends des risques !!!!!!!!!")</f>
        <v>30</v>
      </c>
    </row>
    <row r="29" ht="34" customHeight="1">
      <c r="B29" t="s" s="21">
        <v>31</v>
      </c>
      <c r="C29" s="22">
        <v>20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>
        <v>5000</v>
      </c>
      <c r="U29" s="22"/>
      <c r="V29" s="22"/>
      <c r="W29" s="22"/>
      <c r="X29" s="22">
        <v>2</v>
      </c>
      <c r="Y29" s="22"/>
      <c r="Z29" s="22"/>
      <c r="AA29" s="22"/>
      <c r="AB29" s="22"/>
      <c r="AC29" s="22"/>
      <c r="AD29" s="22"/>
      <c r="AE29" s="22"/>
      <c r="AF29" s="22">
        <v>-1</v>
      </c>
      <c r="AG29" s="22"/>
      <c r="AH29" s="23">
        <f>SUM(C29:AG29)</f>
        <v>5021</v>
      </c>
      <c r="AI29" s="29"/>
      <c r="AJ29" s="23">
        <f>COUNT(C29:AG29)</f>
        <v>4</v>
      </c>
      <c r="AK29" s="29"/>
      <c r="AL29" s="23">
        <f>LARGE(C29:AG29,1)</f>
        <v>5000</v>
      </c>
      <c r="AM29" s="29"/>
      <c r="AN29" s="23">
        <f>SMALL(C29:AG29,1)</f>
        <v>-1</v>
      </c>
      <c r="AO29" s="24"/>
      <c r="AP29" s="26">
        <f>STDEV(C29:AG29)</f>
        <v>2496.517224054342</v>
      </c>
      <c r="AQ29" s="27"/>
      <c r="AR29" t="s" s="28">
        <f>IF(AH29&gt;=E27,"Bonne journée  ","Mauvaise journée ")</f>
        <v>29</v>
      </c>
      <c r="AS29" s="30"/>
      <c r="AT29" s="23">
        <v>5022</v>
      </c>
      <c r="AU29" s="30"/>
      <c r="AV29" s="23">
        <v>-1</v>
      </c>
      <c r="AW29" s="30"/>
      <c r="AX29" s="23">
        <f>ROUND(AT29/(-AV29),2)</f>
        <v>5022</v>
      </c>
      <c r="AY29" t="s" s="41">
        <f>IF(AX29&gt;2,"Tu prends pas de risque c'est bien :)","Tu prends des risques !!!!!!!!!")</f>
        <v>30</v>
      </c>
    </row>
    <row r="30" ht="34" customHeight="1">
      <c r="B30" t="s" s="21">
        <v>33</v>
      </c>
      <c r="C30" s="22">
        <v>-1</v>
      </c>
      <c r="D30" s="22">
        <v>4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>
        <f>-800</f>
        <v>-800</v>
      </c>
      <c r="Y30" s="22"/>
      <c r="Z30" s="22"/>
      <c r="AA30" s="22"/>
      <c r="AB30" s="22"/>
      <c r="AC30" s="22">
        <v>1</v>
      </c>
      <c r="AD30" s="22">
        <v>8</v>
      </c>
      <c r="AE30" s="22"/>
      <c r="AF30" s="22"/>
      <c r="AG30" s="22"/>
      <c r="AH30" s="23">
        <f>SUM(C30:AG30)</f>
        <v>-788</v>
      </c>
      <c r="AI30" s="29"/>
      <c r="AJ30" s="23">
        <f>COUNT(C30:AG30)</f>
        <v>5</v>
      </c>
      <c r="AK30" s="29"/>
      <c r="AL30" s="23">
        <f>LARGE(C30:AG30,1)</f>
        <v>8</v>
      </c>
      <c r="AM30" s="29"/>
      <c r="AN30" s="23">
        <f>SMALL(C30:AG30,1)</f>
        <v>-800</v>
      </c>
      <c r="AO30" s="24"/>
      <c r="AP30" s="26">
        <f>STDEV(C30:AG30)</f>
        <v>359.1285285242597</v>
      </c>
      <c r="AQ30" s="27"/>
      <c r="AR30" t="s" s="28">
        <f>IF(AH30&gt;=F27,"Bonne journée  ","Mauvaise journée ")</f>
        <v>32</v>
      </c>
      <c r="AS30" s="30"/>
      <c r="AT30" s="23">
        <v>13</v>
      </c>
      <c r="AU30" s="30"/>
      <c r="AV30" s="23">
        <v>-801</v>
      </c>
      <c r="AW30" s="30"/>
      <c r="AX30" s="23">
        <f>ROUND(AT30/(-AV30),2)</f>
        <v>0.02</v>
      </c>
      <c r="AY30" t="s" s="42">
        <f>IF(AX30&gt;2,"Tu prends pas de risque c'est bien :)","Tu prends des risques !!!!!!!!!")</f>
        <v>27</v>
      </c>
    </row>
    <row r="31" ht="34" customHeight="1">
      <c r="B31" t="s" s="21">
        <v>34</v>
      </c>
      <c r="C31" s="22">
        <v>-1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>
        <v>1</v>
      </c>
      <c r="AD31" s="22">
        <v>5</v>
      </c>
      <c r="AE31" s="22"/>
      <c r="AF31" s="22"/>
      <c r="AG31" s="22"/>
      <c r="AH31" s="23">
        <f>SUM(C31:AG31)</f>
        <v>5</v>
      </c>
      <c r="AI31" s="29"/>
      <c r="AJ31" s="23">
        <f>COUNT(C31:AG31)</f>
        <v>3</v>
      </c>
      <c r="AK31" s="29"/>
      <c r="AL31" s="23">
        <f>LARGE(C31:AG31,1)</f>
        <v>5</v>
      </c>
      <c r="AM31" s="29"/>
      <c r="AN31" s="23">
        <f>SMALL(C31:AG31,1)</f>
        <v>-1</v>
      </c>
      <c r="AO31" s="24"/>
      <c r="AP31" s="26">
        <f>STDEV(C31:AG31)</f>
        <v>3.055050463303893</v>
      </c>
      <c r="AQ31" s="27"/>
      <c r="AR31" t="s" s="28">
        <f>IF(AH31&gt;=G27,"Bonne journée  ","Mauvaise journée ")</f>
        <v>32</v>
      </c>
      <c r="AS31" s="30"/>
      <c r="AT31" s="23">
        <v>6</v>
      </c>
      <c r="AU31" s="30"/>
      <c r="AV31" s="23">
        <v>-1</v>
      </c>
      <c r="AW31" s="30"/>
      <c r="AX31" s="23">
        <f>ROUND(AT31/(-AV31),2)</f>
        <v>6</v>
      </c>
      <c r="AY31" t="s" s="42">
        <f>IF(AX31&gt;2,"Tu prends pas de risque c'est bien :)","Tu prends des risques !!!!!!!!!")</f>
        <v>30</v>
      </c>
    </row>
    <row r="32" ht="34" customHeight="1">
      <c r="B32" t="s" s="21">
        <v>35</v>
      </c>
      <c r="C32" s="22">
        <v>-1</v>
      </c>
      <c r="D32" s="22">
        <v>2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>
        <v>1</v>
      </c>
      <c r="AD32" s="22">
        <v>10</v>
      </c>
      <c r="AE32" s="22"/>
      <c r="AF32" s="22"/>
      <c r="AG32" s="22"/>
      <c r="AH32" s="23">
        <f>SUM(C32:AG32)</f>
        <v>12</v>
      </c>
      <c r="AI32" s="31"/>
      <c r="AJ32" s="23">
        <f>COUNT(C32:AG32)</f>
        <v>4</v>
      </c>
      <c r="AK32" s="31"/>
      <c r="AL32" s="23">
        <f>LARGE(C32:AG32,1)</f>
        <v>10</v>
      </c>
      <c r="AM32" s="31"/>
      <c r="AN32" s="23">
        <f>SMALL(C32:AG32,1)</f>
        <v>-1</v>
      </c>
      <c r="AO32" s="32"/>
      <c r="AP32" s="26">
        <f>STDEV(C32:AG32)</f>
        <v>4.83045891539648</v>
      </c>
      <c r="AQ32" s="33"/>
      <c r="AR32" t="s" s="28">
        <f>IF(AH32&gt;=H27,"Bonne journée  ","Mauvaise journée ")</f>
        <v>32</v>
      </c>
      <c r="AS32" s="34"/>
      <c r="AT32" s="23">
        <v>13</v>
      </c>
      <c r="AU32" s="34"/>
      <c r="AV32" s="23">
        <v>-1</v>
      </c>
      <c r="AW32" s="34"/>
      <c r="AX32" s="23">
        <f>ROUND(AT32/(-AV32),2)</f>
        <v>13</v>
      </c>
      <c r="AY32" t="s" s="43">
        <f>IF(AX32&gt;2,"Tu prends pas de risque c'est bien :)","Tu prends des risques !!!!!!!!!")</f>
        <v>30</v>
      </c>
    </row>
    <row r="33" ht="22" customHeight="1">
      <c r="B33" s="35"/>
      <c r="C33" s="46"/>
      <c r="D33" s="46"/>
      <c r="E33" s="46"/>
      <c r="F33" s="46"/>
      <c r="G33" s="46"/>
      <c r="H33" s="46"/>
      <c r="I33" s="46"/>
      <c r="J33" s="46"/>
      <c r="K33" s="46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8"/>
      <c r="AO33" s="48"/>
      <c r="AP33" s="49"/>
      <c r="AQ33" s="49"/>
      <c r="AR33" s="48"/>
      <c r="AS33" s="48"/>
      <c r="AT33" s="48"/>
      <c r="AU33" s="48"/>
      <c r="AV33" s="48"/>
      <c r="AW33" s="48"/>
      <c r="AX33" s="48"/>
      <c r="AY33" s="48"/>
    </row>
    <row r="34" ht="34" customHeight="1">
      <c r="B34" t="s" s="50">
        <v>40</v>
      </c>
      <c r="C34" t="s" s="4">
        <v>41</v>
      </c>
      <c r="D34" t="s" s="4">
        <v>42</v>
      </c>
      <c r="E34" t="s" s="4">
        <v>43</v>
      </c>
      <c r="F34" t="s" s="4">
        <v>44</v>
      </c>
      <c r="G34" t="s" s="4">
        <v>45</v>
      </c>
      <c r="H34" t="s" s="4">
        <v>11</v>
      </c>
      <c r="I34" t="s" s="4">
        <v>46</v>
      </c>
      <c r="J34" t="s" s="4">
        <v>47</v>
      </c>
      <c r="K34" t="s" s="4">
        <v>48</v>
      </c>
      <c r="L34" s="51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3"/>
      <c r="AI34" s="53"/>
      <c r="AJ34" s="53"/>
      <c r="AK34" s="53"/>
      <c r="AL34" s="52"/>
      <c r="AM34" s="52"/>
      <c r="AN34" s="54"/>
      <c r="AO34" s="54"/>
      <c r="AP34" s="55"/>
      <c r="AQ34" s="55"/>
      <c r="AR34" s="54"/>
      <c r="AS34" s="54"/>
      <c r="AT34" s="54"/>
      <c r="AU34" s="54"/>
      <c r="AV34" s="54"/>
      <c r="AW34" s="54"/>
      <c r="AX34" s="54"/>
      <c r="AY34" s="54"/>
    </row>
    <row r="35" ht="34" customHeight="1">
      <c r="B35" t="s" s="3">
        <v>49</v>
      </c>
      <c r="C35" s="11">
        <f>INDEX((B2:AY2,B10:AY11,B18:AY19,B26:AY27),1,34,B35)</f>
        <v>3514</v>
      </c>
      <c r="D35" s="11">
        <f>INDEX((B2:AY2,B10:AY11,B18:AY19,B26:AY27),1,36,B35)</f>
        <v>22</v>
      </c>
      <c r="E35" s="11">
        <f>INDEX((B2:AY2,B10:AY11,B18:AY19,B26:AY27),1,38,B35)</f>
        <v>8000</v>
      </c>
      <c r="F35" s="11">
        <f>INDEX((B2:AY2,B10:AY11,B18:AY19,B26:AY27),1,40,B35)</f>
        <v>-5000</v>
      </c>
      <c r="G35" s="56">
        <f>INDEX((B2:AY2,B10:AY11,B18:AY19,B26:AY27),1,42,B35)</f>
        <v>2056.205015297615</v>
      </c>
      <c r="H35" t="s" s="11">
        <f>INDEX((B2:AS2,B10:AS10,B18:AS18,B26:AS26),1,44,B35)</f>
        <v>50</v>
      </c>
      <c r="I35" s="28">
        <f>INDEX((B2:AY2,B10:AY11,B18:AY19,B26:AY27),1,46,B35)</f>
        <v>8798</v>
      </c>
      <c r="J35" s="28">
        <f>INDEX((B2:AY2,B10:AY11,B18:AY19,B26:AY27),1,48,B35)</f>
        <v>-5284</v>
      </c>
      <c r="K35" s="28">
        <f>INDEX((B2:AY2,B10:AY11,B18:AY19,B26:AY27),1,50,B35)</f>
        <v>1.67</v>
      </c>
      <c r="L35" t="s" s="11">
        <f>IF(K35&gt;2,"Tu prends pas de risque c'est bien :)","Tu prends des risques !!!!!!!!!")</f>
        <v>27</v>
      </c>
      <c r="M35" s="57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4"/>
      <c r="AO35" s="54"/>
      <c r="AP35" s="55"/>
      <c r="AQ35" s="55"/>
      <c r="AR35" s="54"/>
      <c r="AS35" s="54"/>
      <c r="AT35" s="54"/>
      <c r="AU35" s="54"/>
      <c r="AV35" s="54"/>
      <c r="AW35" s="54"/>
      <c r="AX35" s="54"/>
      <c r="AY35" s="54"/>
    </row>
    <row r="36" ht="34" customHeight="1">
      <c r="B36" t="s" s="3">
        <v>51</v>
      </c>
      <c r="C36" s="11">
        <f>INDEX((B2:AI2,B10:AI10,B18:AI18,B26:AI26),1,34,B36)</f>
        <v>2494</v>
      </c>
      <c r="D36" s="28">
        <f>INDEX((B2:AY2,B10:AY11,B18:AY19,B26:AY27),1,36,B36)</f>
        <v>20</v>
      </c>
      <c r="E36" s="28">
        <f>INDEX((B2:AY2,B10:AY11,B18:AY19,B26:AY27),1,38,B36)</f>
        <v>2000</v>
      </c>
      <c r="F36" s="28">
        <f>INDEX((B2:AY2,B10:AY11,B18:AY19,B26:AY27),1,40,B36)</f>
        <v>-280</v>
      </c>
      <c r="G36" s="56">
        <f>INDEX((B2:AY2,B10:AY11,B18:AY19,B26:AY27),1,42,B36)</f>
        <v>460.9738090516412</v>
      </c>
      <c r="H36" t="s" s="11">
        <f>INDEX((B2:AS2,B10:AS10,B18:AS18,B26:AS26),1,44,B36)</f>
        <v>52</v>
      </c>
      <c r="I36" s="28">
        <f>INDEX((B2:AY2,B10:AY11,B18:AY19,B26:AY27),1,46,B35)</f>
        <v>8798</v>
      </c>
      <c r="J36" s="28">
        <f>INDEX((B2:AY2,B10:AY11,B18:AY19,B26:AY27),1,48,B36)</f>
        <v>-284</v>
      </c>
      <c r="K36" s="28">
        <f>INDEX((B2:AY2,B10:AY11,B18:AY19,B26:AY27),1,50,B36)</f>
        <v>9.779999999999999</v>
      </c>
      <c r="L36" t="s" s="11">
        <f>IF(K36&gt;2,"Tu prends pas de risque c'est bien :)","Tu prends des risques !!!!!!!!!")</f>
        <v>30</v>
      </c>
      <c r="M36" s="57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4"/>
      <c r="AO36" s="54"/>
      <c r="AP36" s="55"/>
      <c r="AQ36" s="55"/>
      <c r="AR36" s="54"/>
      <c r="AS36" s="54"/>
      <c r="AT36" s="54"/>
      <c r="AU36" s="54"/>
      <c r="AV36" s="54"/>
      <c r="AW36" s="54"/>
      <c r="AX36" s="54"/>
      <c r="AY36" s="54"/>
    </row>
    <row r="37" ht="34" customHeight="1">
      <c r="B37" t="s" s="3">
        <v>53</v>
      </c>
      <c r="C37" s="11">
        <f>INDEX((B2:AY2,B10:AY10,B18:AY18,B26:AY26),1,34,B37)</f>
        <v>1014</v>
      </c>
      <c r="D37" s="28">
        <f>INDEX((B2:AY2,B10:AY11,B18:AY19,B26:AY27),1,36,B37)</f>
        <v>20</v>
      </c>
      <c r="E37" s="28">
        <f>INDEX((B2:AY2,B10:AY11,B18:AY19,B26:AY27),1,38,B37)</f>
        <v>1000</v>
      </c>
      <c r="F37" s="28">
        <f>INDEX((B2:AY2,B10:AY11,B18:AY19,B26:AY27),1,40,B37)</f>
        <v>-280</v>
      </c>
      <c r="G37" s="56">
        <f>INDEX((B2:AY2,B10:AY11,B18:AY19,B26:AY27),1,42,B37)</f>
        <v>234.7935487323188</v>
      </c>
      <c r="H37" t="s" s="11">
        <f>INDEX((B2:AS2,B10:AS10,B18:AS18,B26:AS26),1,44,B37)</f>
        <v>52</v>
      </c>
      <c r="I37" s="28">
        <f>INDEX((B2:AY2,B10:AY11,B18:AY19,B26:AY27),1,46,B35)</f>
        <v>8798</v>
      </c>
      <c r="J37" s="28">
        <f>INDEX((B2:AY2,B10:AY11,B18:AY19,B26:AY27),1,48,B37)</f>
        <v>-284</v>
      </c>
      <c r="K37" s="28">
        <f>INDEX((B2:AY2,B10:AY11,B18:AY19,B26:AY27),1,50,B37)</f>
        <v>4.57</v>
      </c>
      <c r="L37" t="s" s="11">
        <f>IF(K37&gt;2,"Tu prends pas de risque c'est bien :)","Tu prends des risques !!!!!!!!!")</f>
        <v>30</v>
      </c>
      <c r="M37" s="57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4"/>
      <c r="AO37" s="54"/>
      <c r="AP37" s="55"/>
      <c r="AQ37" s="55"/>
      <c r="AR37" s="54"/>
      <c r="AS37" s="54"/>
      <c r="AT37" s="54"/>
      <c r="AU37" s="54"/>
      <c r="AV37" s="54"/>
      <c r="AW37" s="54"/>
      <c r="AX37" s="54"/>
      <c r="AY37" s="54"/>
    </row>
    <row r="38" ht="34" customHeight="1">
      <c r="B38" t="s" s="3">
        <v>54</v>
      </c>
      <c r="C38" s="11">
        <f>INDEX((B2:AY2,B10:AY10,B18:AY18,B26:AY26),1,34,B38)</f>
        <v>5220</v>
      </c>
      <c r="D38" s="28">
        <f>INDEX((B2:AY2,B10:AY11,B18:AY19,B26:AY27),1,36,B38)</f>
        <v>25</v>
      </c>
      <c r="E38" s="28">
        <f>INDEX((B2:AY2,B10:AY11,B18:AY19,B26:AY27),1,38,B38)</f>
        <v>5000</v>
      </c>
      <c r="F38" s="28">
        <f>INDEX((B2:AY2,B10:AY11,B18:AY19,B26:AY27),1,40,B38)</f>
        <v>-800</v>
      </c>
      <c r="G38" s="56">
        <f>INDEX((B2:AY2,B10:AY11,B18:AY19,B26:AY27),1,42,B38)</f>
        <v>1023.656151579556</v>
      </c>
      <c r="H38" t="s" s="11">
        <f>INDEX((B2:AS2,B10:AS10,B18:AS18,B26:AS26),1,44,B38)</f>
        <v>50</v>
      </c>
      <c r="I38" s="28">
        <f>INDEX((B2:AY2,B10:AY11,B18:AY19,B26:AY27),1,46,B35)</f>
        <v>8798</v>
      </c>
      <c r="J38" s="28">
        <f>INDEX((B2:AY2,B10:AY11,B18:AY19,B26:AY27),1,48,B38)</f>
        <v>-1084</v>
      </c>
      <c r="K38" s="28">
        <f>INDEX((B2:AY2,B10:AY11,B18:AY19,B26:AY27),1,50,B38)</f>
        <v>5.82</v>
      </c>
      <c r="L38" t="s" s="11">
        <f>IF(K38&gt;2,"Tu prends pas de risque c'est bien :)","Tu prends des risques !!!!!!!!!")</f>
        <v>30</v>
      </c>
      <c r="M38" s="57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4"/>
      <c r="AO38" s="54"/>
      <c r="AP38" s="55"/>
      <c r="AQ38" s="55"/>
      <c r="AR38" s="54"/>
      <c r="AS38" s="54"/>
      <c r="AT38" s="54"/>
      <c r="AU38" s="54"/>
      <c r="AV38" s="54"/>
      <c r="AW38" s="54"/>
      <c r="AX38" s="54"/>
      <c r="AY38" s="54"/>
    </row>
    <row r="39" ht="34" customHeight="1">
      <c r="B39" t="s" s="4">
        <v>55</v>
      </c>
      <c r="C39" s="9">
        <f>C38+C37+C36+C35</f>
        <v>12242</v>
      </c>
      <c r="D39" s="20">
        <f>D38+D37+D36+D35</f>
        <v>87</v>
      </c>
      <c r="E39" s="20">
        <f>LARGE(E35:E38,1)</f>
        <v>8000</v>
      </c>
      <c r="F39" s="20">
        <f>SMALL(F35:F38,1)</f>
        <v>-5000</v>
      </c>
      <c r="G39" s="58">
        <f>STDEV(C4:AG8,C12:AG16,C20:AG24,C28:AG32)</f>
        <v>1177.859626690344</v>
      </c>
      <c r="H39" t="s" s="11">
        <f>IF(C39&gt;=C40,"Bon Mois","Mauvais Mois")</f>
        <v>56</v>
      </c>
      <c r="I39" s="20">
        <f>I38+I37+I36+I35</f>
        <v>35192</v>
      </c>
      <c r="J39" s="20">
        <f>J38+J37+J36+J35</f>
        <v>-6936</v>
      </c>
      <c r="K39" s="20">
        <f>ROUND(I39/-(J39),2)</f>
        <v>5.07</v>
      </c>
      <c r="L39" t="s" s="9">
        <f>IF(K39&gt;2,"Tu prends pas de risque c'est bien :)","Tu prends des risques !!!!!!!!!")</f>
        <v>30</v>
      </c>
      <c r="M39" s="57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4"/>
      <c r="AO39" s="54"/>
      <c r="AP39" s="55"/>
      <c r="AQ39" s="55"/>
      <c r="AR39" s="54"/>
      <c r="AS39" s="54"/>
      <c r="AT39" s="54"/>
      <c r="AU39" s="54"/>
      <c r="AV39" s="54"/>
      <c r="AW39" s="54"/>
      <c r="AX39" s="54"/>
      <c r="AY39" s="54"/>
    </row>
    <row r="40" ht="22" customHeight="1">
      <c r="B40" t="s" s="4">
        <v>57</v>
      </c>
      <c r="C40" s="3">
        <v>10000</v>
      </c>
      <c r="D40" s="59"/>
      <c r="E40" s="47"/>
      <c r="F40" s="47"/>
      <c r="G40" s="47"/>
      <c r="H40" s="47"/>
      <c r="I40" s="47"/>
      <c r="J40" s="47"/>
      <c r="K40" s="60"/>
      <c r="L40" s="47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4"/>
      <c r="AO40" s="54"/>
      <c r="AP40" s="55"/>
      <c r="AQ40" s="55"/>
      <c r="AR40" s="54"/>
      <c r="AS40" s="54"/>
      <c r="AT40" s="54"/>
      <c r="AU40" s="54"/>
      <c r="AV40" s="54"/>
      <c r="AW40" s="54"/>
      <c r="AX40" s="54"/>
      <c r="AY40" s="54"/>
    </row>
  </sheetData>
  <pageMargins left="0.75" right="0.75" top="1" bottom="1" header="0.5" footer="0.5"/>
  <pageSetup firstPageNumber="1" fitToHeight="1" fitToWidth="1" scale="100" useFirstPageNumber="0" orientation="portrait" pageOrder="downThenOver"/>
  <headerFooter>
    <oddFooter>&amp;L&amp;"Helvetica,Regular"&amp;12&amp;K000000	&amp;P</oddFooter>
  </headerFooter>
</worksheet>
</file>

<file path=xl/worksheets/sheet12.xml><?xml version="1.0" encoding="utf-8"?>
<worksheet xmlns:r="http://schemas.openxmlformats.org/officeDocument/2006/relationships" xmlns="http://schemas.openxmlformats.org/spreadsheetml/2006/main">
  <sheetPr>
    <pageSetUpPr fitToPage="1"/>
  </sheetPr>
  <dimension ref="B2:AY40"/>
  <sheetViews>
    <sheetView workbookViewId="0" showGridLines="0" defaultGridColor="1">
      <pane topLeftCell="C3" xSplit="2" ySplit="2" activePane="bottomRight" state="frozenSplit"/>
    </sheetView>
  </sheetViews>
  <sheetFormatPr defaultColWidth="12.25" defaultRowHeight="18" customHeight="1" outlineLevelRow="0" outlineLevelCol="0"/>
  <cols>
    <col min="1" max="1" width="0.25" style="71" customWidth="1"/>
    <col min="2" max="2" width="12.25" style="71" customWidth="1"/>
    <col min="3" max="3" width="12.25" style="71" customWidth="1"/>
    <col min="4" max="4" width="12.25" style="71" customWidth="1"/>
    <col min="5" max="5" width="12.25" style="71" customWidth="1"/>
    <col min="6" max="6" width="12.25" style="71" customWidth="1"/>
    <col min="7" max="7" width="12.25" style="71" customWidth="1"/>
    <col min="8" max="8" width="12.25" style="71" customWidth="1"/>
    <col min="9" max="9" width="12.25" style="71" customWidth="1"/>
    <col min="10" max="10" width="12.25" style="71" customWidth="1"/>
    <col min="11" max="11" width="12.25" style="71" customWidth="1"/>
    <col min="12" max="12" width="12.25" style="71" customWidth="1"/>
    <col min="13" max="13" width="12.25" style="71" customWidth="1"/>
    <col min="14" max="14" width="12.25" style="71" customWidth="1"/>
    <col min="15" max="15" width="12.25" style="71" customWidth="1"/>
    <col min="16" max="16" width="12.25" style="71" customWidth="1"/>
    <col min="17" max="17" width="12.25" style="71" customWidth="1"/>
    <col min="18" max="18" width="12.25" style="71" customWidth="1"/>
    <col min="19" max="19" width="12.25" style="71" customWidth="1"/>
    <col min="20" max="20" width="12.25" style="71" customWidth="1"/>
    <col min="21" max="21" width="12.25" style="71" customWidth="1"/>
    <col min="22" max="22" width="12.25" style="71" customWidth="1"/>
    <col min="23" max="23" width="12.25" style="71" customWidth="1"/>
    <col min="24" max="24" width="12.25" style="71" customWidth="1"/>
    <col min="25" max="25" width="12.25" style="71" customWidth="1"/>
    <col min="26" max="26" width="12.25" style="71" customWidth="1"/>
    <col min="27" max="27" width="12.25" style="71" customWidth="1"/>
    <col min="28" max="28" width="12.25" style="71" customWidth="1"/>
    <col min="29" max="29" width="12.25" style="71" customWidth="1"/>
    <col min="30" max="30" width="12.25" style="71" customWidth="1"/>
    <col min="31" max="31" width="12.25" style="71" customWidth="1"/>
    <col min="32" max="32" width="12.25" style="71" customWidth="1"/>
    <col min="33" max="33" width="12.25" style="71" customWidth="1"/>
    <col min="34" max="34" width="12.25" style="71" customWidth="1"/>
    <col min="35" max="35" width="12.25" style="71" customWidth="1"/>
    <col min="36" max="36" width="12.25" style="71" customWidth="1"/>
    <col min="37" max="37" width="12.25" style="71" customWidth="1"/>
    <col min="38" max="38" width="12.25" style="71" customWidth="1"/>
    <col min="39" max="39" width="12.25" style="71" customWidth="1"/>
    <col min="40" max="40" width="12.25" style="71" customWidth="1"/>
    <col min="41" max="41" width="12.25" style="71" customWidth="1"/>
    <col min="42" max="42" width="12.25" style="71" customWidth="1"/>
    <col min="43" max="43" width="12.25" style="71" customWidth="1"/>
    <col min="44" max="44" width="12.25" style="71" customWidth="1"/>
    <col min="45" max="45" width="12.25" style="71" customWidth="1"/>
    <col min="46" max="46" width="12.25" style="71" customWidth="1"/>
    <col min="47" max="47" width="12.25" style="71" customWidth="1"/>
    <col min="48" max="48" width="12.25" style="71" customWidth="1"/>
    <col min="49" max="49" width="12.25" style="71" customWidth="1"/>
    <col min="50" max="50" width="12.25" style="71" customWidth="1"/>
    <col min="51" max="51" width="12.25" style="71" customWidth="1"/>
    <col min="52" max="256" width="12.25" style="71" customWidth="1"/>
  </cols>
  <sheetData>
    <row r="1" ht="2" customHeight="1"/>
    <row r="2" ht="34" customHeight="1">
      <c r="B2" t="s" s="2">
        <v>0</v>
      </c>
      <c r="C2" s="3">
        <v>3000</v>
      </c>
      <c r="D2" t="s" s="4">
        <v>1</v>
      </c>
      <c r="E2" t="s" s="4">
        <v>2</v>
      </c>
      <c r="F2" t="s" s="4">
        <v>3</v>
      </c>
      <c r="G2" t="s" s="4">
        <v>4</v>
      </c>
      <c r="H2" t="s" s="4">
        <v>5</v>
      </c>
      <c r="I2" s="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7"/>
      <c r="AH2" t="s" s="4">
        <v>6</v>
      </c>
      <c r="AI2" s="8">
        <f>SUM(AH4:AH8)</f>
        <v>3514</v>
      </c>
      <c r="AJ2" t="s" s="2">
        <v>7</v>
      </c>
      <c r="AK2" s="8">
        <f>SUM(AJ4:AJ8)</f>
        <v>22</v>
      </c>
      <c r="AL2" t="s" s="4">
        <v>8</v>
      </c>
      <c r="AM2" s="8">
        <f>LARGE(AL4:AL8,1)</f>
        <v>8000</v>
      </c>
      <c r="AN2" t="s" s="4">
        <v>9</v>
      </c>
      <c r="AO2" s="9">
        <f>SMALL(AN4:AN8,1)</f>
        <v>-5000</v>
      </c>
      <c r="AP2" t="s" s="4">
        <v>10</v>
      </c>
      <c r="AQ2" s="10">
        <f>STDEV(C4:AG8)</f>
        <v>2056.205015297615</v>
      </c>
      <c r="AR2" t="s" s="4">
        <v>11</v>
      </c>
      <c r="AS2" t="s" s="11">
        <f>IF(AI2&gt;=C2,"Bonne semaine","Mauvaise semaine")</f>
        <v>12</v>
      </c>
      <c r="AT2" t="s" s="4">
        <v>13</v>
      </c>
      <c r="AU2" s="8">
        <f>SUMIF(C4:AG8,"&gt;0")</f>
        <v>8798</v>
      </c>
      <c r="AV2" t="s" s="4">
        <v>14</v>
      </c>
      <c r="AW2" s="12">
        <v>-5284</v>
      </c>
      <c r="AX2" t="s" s="4">
        <v>15</v>
      </c>
      <c r="AY2" s="9">
        <f>ROUND(AU2/(-AW2),2)</f>
        <v>1.67</v>
      </c>
    </row>
    <row r="3" ht="46" customHeight="1">
      <c r="B3" t="s" s="13">
        <v>16</v>
      </c>
      <c r="C3" t="s" s="4">
        <v>17</v>
      </c>
      <c r="D3" s="3">
        <v>200</v>
      </c>
      <c r="E3" s="3">
        <v>200</v>
      </c>
      <c r="F3" s="3"/>
      <c r="G3" s="3"/>
      <c r="H3" s="3">
        <v>500</v>
      </c>
      <c r="I3" s="14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6"/>
      <c r="AH3" t="s" s="2">
        <v>18</v>
      </c>
      <c r="AI3" s="17"/>
      <c r="AJ3" t="s" s="2">
        <v>19</v>
      </c>
      <c r="AK3" s="17"/>
      <c r="AL3" t="s" s="2">
        <v>20</v>
      </c>
      <c r="AM3" s="17"/>
      <c r="AN3" t="s" s="2">
        <v>21</v>
      </c>
      <c r="AO3" s="17"/>
      <c r="AP3" t="s" s="2">
        <v>22</v>
      </c>
      <c r="AQ3" s="18"/>
      <c r="AR3" t="s" s="2">
        <v>23</v>
      </c>
      <c r="AS3" s="17"/>
      <c r="AT3" t="s" s="4">
        <v>24</v>
      </c>
      <c r="AU3" s="19"/>
      <c r="AV3" t="s" s="4">
        <v>25</v>
      </c>
      <c r="AW3" s="17"/>
      <c r="AX3" t="s" s="4">
        <v>26</v>
      </c>
      <c r="AY3" t="s" s="20">
        <f>IF(AY2&gt;2,"Tu prends pas de risque c'est bien :)","Tu prends des risques !!!!!!!!!")</f>
        <v>27</v>
      </c>
    </row>
    <row r="4" ht="34" customHeight="1">
      <c r="B4" t="s" s="21">
        <v>28</v>
      </c>
      <c r="C4" s="22">
        <v>1</v>
      </c>
      <c r="D4" s="22">
        <v>10</v>
      </c>
      <c r="E4" s="22">
        <v>4</v>
      </c>
      <c r="F4" s="22">
        <v>100</v>
      </c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>
        <v>500</v>
      </c>
      <c r="AB4" s="22"/>
      <c r="AC4" s="22">
        <v>8000</v>
      </c>
      <c r="AD4" s="22"/>
      <c r="AE4" s="22">
        <v>85</v>
      </c>
      <c r="AF4" s="22">
        <v>50</v>
      </c>
      <c r="AG4" s="22">
        <v>-280</v>
      </c>
      <c r="AH4" s="23">
        <f>SUM(C4:AG4)</f>
        <v>8470</v>
      </c>
      <c r="AI4" s="24"/>
      <c r="AJ4" s="23">
        <f>COUNT(D4:AH4)</f>
        <v>9</v>
      </c>
      <c r="AK4" s="24"/>
      <c r="AL4" s="23">
        <f>LARGE(C4:AG4,1)</f>
        <v>8000</v>
      </c>
      <c r="AM4" s="24"/>
      <c r="AN4" s="23">
        <f>SMALL(C4:AG4,1)</f>
        <v>-280</v>
      </c>
      <c r="AO4" s="25"/>
      <c r="AP4" s="26">
        <f>STDEV(C4:AG4)</f>
        <v>2654.642887680207</v>
      </c>
      <c r="AQ4" s="27"/>
      <c r="AR4" t="s" s="28">
        <f>IF(AH4&gt;=D3,"Bonne journée  ","Mauvaise journée ")</f>
        <v>29</v>
      </c>
      <c r="AS4" s="25"/>
      <c r="AT4" s="23">
        <v>8750</v>
      </c>
      <c r="AU4" s="25"/>
      <c r="AV4" s="23">
        <v>-280</v>
      </c>
      <c r="AW4" s="25"/>
      <c r="AX4" s="23">
        <f>ROUND(AT4/(-AV4),2)</f>
        <v>31.25</v>
      </c>
      <c r="AY4" t="s" s="11">
        <f>IF(AX4&gt;2,"Tu prends pas de risque c'est bien :)","Tu prends des risques !!!!!!!!!")</f>
        <v>30</v>
      </c>
    </row>
    <row r="5" ht="34" customHeight="1">
      <c r="B5" t="s" s="21">
        <v>31</v>
      </c>
      <c r="C5" s="22">
        <v>20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>
        <v>2</v>
      </c>
      <c r="Y5" s="22"/>
      <c r="Z5" s="22"/>
      <c r="AA5" s="22"/>
      <c r="AB5" s="22"/>
      <c r="AC5" s="22"/>
      <c r="AD5" s="22"/>
      <c r="AE5" s="22"/>
      <c r="AF5" s="22">
        <v>-1</v>
      </c>
      <c r="AG5" s="22"/>
      <c r="AH5" s="23">
        <f>SUM(C5:AG5)</f>
        <v>21</v>
      </c>
      <c r="AI5" s="29"/>
      <c r="AJ5" s="23">
        <f>COUNT(C5:AG5)</f>
        <v>3</v>
      </c>
      <c r="AK5" s="29"/>
      <c r="AL5" s="23">
        <f>LARGE(C5:AG5,1)</f>
        <v>20</v>
      </c>
      <c r="AM5" s="29"/>
      <c r="AN5" s="23">
        <f>SMALL(C5:AG5,1)</f>
        <v>-1</v>
      </c>
      <c r="AO5" s="24"/>
      <c r="AP5" s="26">
        <f>STDEV(C5:AG5)</f>
        <v>11.35781669160055</v>
      </c>
      <c r="AQ5" s="27"/>
      <c r="AR5" t="s" s="28">
        <f>IF(AH5&gt;=E3,"Bonne journée  ","Mauvaise journée ")</f>
        <v>32</v>
      </c>
      <c r="AS5" s="30"/>
      <c r="AT5" s="23">
        <v>22</v>
      </c>
      <c r="AU5" s="30"/>
      <c r="AV5" s="23">
        <v>-1</v>
      </c>
      <c r="AW5" s="30"/>
      <c r="AX5" s="23">
        <f>ROUND(AT5/(-AV5),2)</f>
        <v>22</v>
      </c>
      <c r="AY5" t="s" s="11">
        <f>IF(AX5&gt;2,"Tu prends pas de risque c'est bien :)","Tu prends des risques !!!!!!!!!")</f>
        <v>30</v>
      </c>
    </row>
    <row r="6" ht="34" customHeight="1">
      <c r="B6" t="s" s="21">
        <v>33</v>
      </c>
      <c r="C6" s="22">
        <v>-1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>
        <v>1</v>
      </c>
      <c r="AD6" s="22">
        <v>8</v>
      </c>
      <c r="AE6" s="22"/>
      <c r="AF6" s="22"/>
      <c r="AG6" s="22"/>
      <c r="AH6" s="23">
        <f>SUM(C6:AG6)</f>
        <v>8</v>
      </c>
      <c r="AI6" s="29"/>
      <c r="AJ6" s="23">
        <f>COUNT(C6:AG6)</f>
        <v>3</v>
      </c>
      <c r="AK6" s="29"/>
      <c r="AL6" s="23">
        <f>LARGE(C6:AG6,1)</f>
        <v>8</v>
      </c>
      <c r="AM6" s="29"/>
      <c r="AN6" s="23">
        <f>SMALL(C6:AG6,1)</f>
        <v>-1</v>
      </c>
      <c r="AO6" s="24"/>
      <c r="AP6" s="26">
        <f>STDEV(C6:AG6)</f>
        <v>4.725815626252609</v>
      </c>
      <c r="AQ6" s="27"/>
      <c r="AR6" t="s" s="28">
        <f>IF(AH6&gt;=F3,"Bonne journée  ","Mauvaise journée ")</f>
        <v>29</v>
      </c>
      <c r="AS6" s="30"/>
      <c r="AT6" s="23">
        <v>9</v>
      </c>
      <c r="AU6" s="30"/>
      <c r="AV6" s="23">
        <v>-1</v>
      </c>
      <c r="AW6" s="30"/>
      <c r="AX6" s="23">
        <f>ROUND(AT6/(-AV6),2)</f>
        <v>9</v>
      </c>
      <c r="AY6" t="s" s="11">
        <f>IF(AX6&gt;2,"Tu prends pas de risque c'est bien :)","Tu prends des risques !!!!!!!!!")</f>
        <v>30</v>
      </c>
    </row>
    <row r="7" ht="34" customHeight="1">
      <c r="B7" t="s" s="21">
        <v>34</v>
      </c>
      <c r="C7" s="22">
        <v>-1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>
        <v>-5000</v>
      </c>
      <c r="AB7" s="22"/>
      <c r="AC7" s="22">
        <v>1</v>
      </c>
      <c r="AD7" s="22">
        <v>5</v>
      </c>
      <c r="AE7" s="22"/>
      <c r="AF7" s="22"/>
      <c r="AG7" s="22"/>
      <c r="AH7" s="23">
        <f>SUM(C7:AG7)</f>
        <v>-4995</v>
      </c>
      <c r="AI7" s="29"/>
      <c r="AJ7" s="23">
        <f>COUNT(C7:AG7)</f>
        <v>4</v>
      </c>
      <c r="AK7" s="29"/>
      <c r="AL7" s="23">
        <f>LARGE(C7:AG7,1)</f>
        <v>5</v>
      </c>
      <c r="AM7" s="29"/>
      <c r="AN7" s="23">
        <f>SMALL(C7:AG7,1)</f>
        <v>-5000</v>
      </c>
      <c r="AO7" s="24"/>
      <c r="AP7" s="26">
        <f>STDEV(C7:AG7)</f>
        <v>2500.834577362792</v>
      </c>
      <c r="AQ7" s="27"/>
      <c r="AR7" t="s" s="28">
        <f>IF(AH7&gt;=G3,"Bonne journée  ","Mauvaise journée ")</f>
        <v>32</v>
      </c>
      <c r="AS7" s="30"/>
      <c r="AT7" s="23">
        <v>6</v>
      </c>
      <c r="AU7" s="30"/>
      <c r="AV7" s="23">
        <v>-5001</v>
      </c>
      <c r="AW7" s="30"/>
      <c r="AX7" s="23">
        <f>ROUND(AT7/(-AV7),2)</f>
        <v>0</v>
      </c>
      <c r="AY7" t="s" s="11">
        <f>IF(AX7&gt;2,"Tu prends pas de risque c'est bien :)","Tu prends des risques !!!!!!!!!")</f>
        <v>27</v>
      </c>
    </row>
    <row r="8" ht="34" customHeight="1">
      <c r="B8" t="s" s="21">
        <v>35</v>
      </c>
      <c r="C8" s="22">
        <v>-1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>
        <v>1</v>
      </c>
      <c r="AD8" s="22">
        <v>10</v>
      </c>
      <c r="AE8" s="22"/>
      <c r="AF8" s="22"/>
      <c r="AG8" s="22"/>
      <c r="AH8" s="23">
        <f>SUM(C8:AG8)</f>
        <v>10</v>
      </c>
      <c r="AI8" s="31"/>
      <c r="AJ8" s="23">
        <f>COUNT(C8:AG8)</f>
        <v>3</v>
      </c>
      <c r="AK8" s="31"/>
      <c r="AL8" s="23">
        <f>LARGE(C8:AG8,1)</f>
        <v>10</v>
      </c>
      <c r="AM8" s="31"/>
      <c r="AN8" s="23">
        <f>SMALL(C8:AG8,1)</f>
        <v>-1</v>
      </c>
      <c r="AO8" s="32"/>
      <c r="AP8" s="26">
        <f>STDEV(C8:AG8)</f>
        <v>5.859465277082315</v>
      </c>
      <c r="AQ8" s="33"/>
      <c r="AR8" t="s" s="28">
        <f>IF(AH8&gt;=H3,"Bonne journée  ","Mauvaise journée ")</f>
        <v>32</v>
      </c>
      <c r="AS8" s="34"/>
      <c r="AT8" s="23">
        <v>11</v>
      </c>
      <c r="AU8" s="34"/>
      <c r="AV8" s="23">
        <v>-1</v>
      </c>
      <c r="AW8" s="34"/>
      <c r="AX8" s="23">
        <f>ROUND(AT8/(-AV8),2)</f>
        <v>11</v>
      </c>
      <c r="AY8" t="s" s="11">
        <f>IF(AX8&gt;2,"Tu prends pas de risque c'est bien :)","Tu prends des risques !!!!!!!!!")</f>
        <v>30</v>
      </c>
    </row>
    <row r="9" ht="22" customHeight="1">
      <c r="B9" s="35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7"/>
      <c r="AQ9" s="38"/>
      <c r="AR9" s="39"/>
      <c r="AS9" s="39"/>
      <c r="AT9" s="39"/>
      <c r="AU9" s="39"/>
      <c r="AV9" s="39"/>
      <c r="AW9" s="39"/>
      <c r="AX9" s="39"/>
      <c r="AY9" s="39"/>
    </row>
    <row r="10" ht="34" customHeight="1">
      <c r="B10" t="s" s="2">
        <v>0</v>
      </c>
      <c r="C10" s="3">
        <v>3000</v>
      </c>
      <c r="D10" t="s" s="4">
        <v>1</v>
      </c>
      <c r="E10" t="s" s="4">
        <v>2</v>
      </c>
      <c r="F10" t="s" s="4">
        <v>3</v>
      </c>
      <c r="G10" t="s" s="4">
        <v>4</v>
      </c>
      <c r="H10" t="s" s="4">
        <v>5</v>
      </c>
      <c r="I10" s="5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7"/>
      <c r="AH10" t="s" s="4">
        <v>6</v>
      </c>
      <c r="AI10" s="8">
        <f>SUM(AH12:AH16)</f>
        <v>2494</v>
      </c>
      <c r="AJ10" t="s" s="2">
        <v>7</v>
      </c>
      <c r="AK10" s="8">
        <f>SUM(AJ12:AJ16)</f>
        <v>20</v>
      </c>
      <c r="AL10" t="s" s="4">
        <v>8</v>
      </c>
      <c r="AM10" s="8">
        <f>LARGE(AL12:AL16,1)</f>
        <v>2000</v>
      </c>
      <c r="AN10" t="s" s="4">
        <v>9</v>
      </c>
      <c r="AO10" s="9">
        <f>SMALL(AN12:AN16,1)</f>
        <v>-280</v>
      </c>
      <c r="AP10" t="s" s="4">
        <v>10</v>
      </c>
      <c r="AQ10" s="40">
        <f>STDEV(C12:AG16)</f>
        <v>460.9738090516412</v>
      </c>
      <c r="AR10" t="s" s="4">
        <v>11</v>
      </c>
      <c r="AS10" t="s" s="11">
        <f>IF(AI10&gt;=C10,"Bonne semaine","Mauvaise semaine")</f>
        <v>36</v>
      </c>
      <c r="AT10" t="s" s="4">
        <v>13</v>
      </c>
      <c r="AU10" s="8">
        <f>SUMIF(C12:AG16,"&gt;0")</f>
        <v>2778</v>
      </c>
      <c r="AV10" t="s" s="4">
        <v>14</v>
      </c>
      <c r="AW10" s="12">
        <v>-284</v>
      </c>
      <c r="AX10" t="s" s="4">
        <v>15</v>
      </c>
      <c r="AY10" s="9">
        <f>ROUND(AU10/(-AW10),2)</f>
        <v>9.779999999999999</v>
      </c>
    </row>
    <row r="11" ht="46" customHeight="1">
      <c r="B11" t="s" s="13">
        <v>37</v>
      </c>
      <c r="C11" t="s" s="4">
        <v>17</v>
      </c>
      <c r="D11" s="3">
        <v>200</v>
      </c>
      <c r="E11" s="3">
        <v>200</v>
      </c>
      <c r="F11" s="3"/>
      <c r="G11" s="3"/>
      <c r="H11" s="3">
        <v>500</v>
      </c>
      <c r="I11" s="14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6"/>
      <c r="AH11" t="s" s="2">
        <v>18</v>
      </c>
      <c r="AI11" s="17"/>
      <c r="AJ11" t="s" s="2">
        <v>19</v>
      </c>
      <c r="AK11" s="17"/>
      <c r="AL11" t="s" s="2">
        <v>20</v>
      </c>
      <c r="AM11" s="17"/>
      <c r="AN11" t="s" s="2">
        <v>21</v>
      </c>
      <c r="AO11" s="17"/>
      <c r="AP11" t="s" s="2">
        <v>22</v>
      </c>
      <c r="AQ11" s="18"/>
      <c r="AR11" t="s" s="2">
        <v>23</v>
      </c>
      <c r="AS11" s="17"/>
      <c r="AT11" t="s" s="4">
        <v>24</v>
      </c>
      <c r="AU11" s="19"/>
      <c r="AV11" t="s" s="4">
        <v>25</v>
      </c>
      <c r="AW11" s="17"/>
      <c r="AX11" t="s" s="4">
        <v>26</v>
      </c>
      <c r="AY11" t="s" s="9">
        <f>IF(AY10&gt;2,"Tu prends pas de risque c'est bien :)","Tu prends des risques !!!!!!!!!")</f>
        <v>30</v>
      </c>
    </row>
    <row r="12" ht="34" customHeight="1">
      <c r="B12" t="s" s="21">
        <v>28</v>
      </c>
      <c r="C12" s="22">
        <v>1</v>
      </c>
      <c r="D12" s="22">
        <v>10</v>
      </c>
      <c r="E12" s="22">
        <v>4</v>
      </c>
      <c r="F12" s="22">
        <v>100</v>
      </c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>
        <v>500</v>
      </c>
      <c r="AB12" s="22"/>
      <c r="AC12" s="22"/>
      <c r="AD12" s="22"/>
      <c r="AE12" s="22">
        <v>85</v>
      </c>
      <c r="AF12" s="22">
        <v>50</v>
      </c>
      <c r="AG12" s="22">
        <v>-280</v>
      </c>
      <c r="AH12" s="23">
        <f>SUM(C12:AG12)</f>
        <v>470</v>
      </c>
      <c r="AI12" s="24"/>
      <c r="AJ12" s="23">
        <f>COUNT(D12:AH12)</f>
        <v>8</v>
      </c>
      <c r="AK12" s="24"/>
      <c r="AL12" s="23">
        <f>LARGE(C12:AG12,1)</f>
        <v>500</v>
      </c>
      <c r="AM12" s="24"/>
      <c r="AN12" s="23">
        <f>SMALL(C12:AG12,1)</f>
        <v>-280</v>
      </c>
      <c r="AO12" s="25"/>
      <c r="AP12" s="26">
        <f>STDEV(C12:AG12)</f>
        <v>214.0191913958052</v>
      </c>
      <c r="AQ12" s="27"/>
      <c r="AR12" t="s" s="28">
        <f>IF(AH12&gt;=D11,"Bonne journée  ","Mauvaise journée ")</f>
        <v>29</v>
      </c>
      <c r="AS12" s="25"/>
      <c r="AT12" s="23">
        <v>750</v>
      </c>
      <c r="AU12" s="25"/>
      <c r="AV12" s="23">
        <v>-280</v>
      </c>
      <c r="AW12" s="25"/>
      <c r="AX12" s="23">
        <f>ROUND(AT12/(-AV12),2)</f>
        <v>2.68</v>
      </c>
      <c r="AY12" t="s" s="11">
        <f>IF(AX12&gt;2,"Tu prends pas de risque c'est bien :)","Tu prends des risques !!!!!!!!!")</f>
        <v>30</v>
      </c>
    </row>
    <row r="13" ht="34" customHeight="1">
      <c r="B13" t="s" s="21">
        <v>31</v>
      </c>
      <c r="C13" s="22">
        <v>2000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>
        <v>2</v>
      </c>
      <c r="Y13" s="22"/>
      <c r="Z13" s="22"/>
      <c r="AA13" s="22"/>
      <c r="AB13" s="22"/>
      <c r="AC13" s="22"/>
      <c r="AD13" s="22"/>
      <c r="AE13" s="22"/>
      <c r="AF13" s="22">
        <v>-1</v>
      </c>
      <c r="AG13" s="22"/>
      <c r="AH13" s="23">
        <f>SUM(C13:AG13)</f>
        <v>2001</v>
      </c>
      <c r="AI13" s="29"/>
      <c r="AJ13" s="23">
        <f>COUNT(C13:AG13)</f>
        <v>3</v>
      </c>
      <c r="AK13" s="29"/>
      <c r="AL13" s="23">
        <f>LARGE(C13:AG13,1)</f>
        <v>2000</v>
      </c>
      <c r="AM13" s="29"/>
      <c r="AN13" s="23">
        <f>SMALL(C13:AG13,1)</f>
        <v>-1</v>
      </c>
      <c r="AO13" s="24"/>
      <c r="AP13" s="26">
        <f>STDEV(C13:AG13)</f>
        <v>1154.412837766455</v>
      </c>
      <c r="AQ13" s="27"/>
      <c r="AR13" t="s" s="28">
        <f>IF(AH13&gt;=E11,"Bonne journée  ","Mauvaise journée ")</f>
        <v>29</v>
      </c>
      <c r="AS13" s="30"/>
      <c r="AT13" s="23">
        <v>2002</v>
      </c>
      <c r="AU13" s="30"/>
      <c r="AV13" s="23">
        <v>-1</v>
      </c>
      <c r="AW13" s="30"/>
      <c r="AX13" s="23">
        <f>ROUND(AT13/(-AV13),2)</f>
        <v>2002</v>
      </c>
      <c r="AY13" t="s" s="41">
        <f>IF(AX13&gt;2,"Tu prends pas de risque c'est bien :)","Tu prends des risques !!!!!!!!!")</f>
        <v>30</v>
      </c>
    </row>
    <row r="14" ht="34" customHeight="1">
      <c r="B14" t="s" s="21">
        <v>33</v>
      </c>
      <c r="C14" s="22">
        <v>-1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>
        <v>1</v>
      </c>
      <c r="AD14" s="22">
        <v>8</v>
      </c>
      <c r="AE14" s="22"/>
      <c r="AF14" s="22"/>
      <c r="AG14" s="22"/>
      <c r="AH14" s="23">
        <f>SUM(C14:AG14)</f>
        <v>8</v>
      </c>
      <c r="AI14" s="29"/>
      <c r="AJ14" s="23">
        <f>COUNT(C14:AG14)</f>
        <v>3</v>
      </c>
      <c r="AK14" s="29"/>
      <c r="AL14" s="23">
        <f>LARGE(C14:AG14,1)</f>
        <v>8</v>
      </c>
      <c r="AM14" s="29"/>
      <c r="AN14" s="23">
        <f>SMALL(C14:AG14,1)</f>
        <v>-1</v>
      </c>
      <c r="AO14" s="24"/>
      <c r="AP14" s="26">
        <f>STDEV(C14:AG14)</f>
        <v>4.725815626252609</v>
      </c>
      <c r="AQ14" s="27"/>
      <c r="AR14" t="s" s="28">
        <f>IF(AH14&gt;=F11,"Bonne journée  ","Mauvaise journée ")</f>
        <v>29</v>
      </c>
      <c r="AS14" s="30"/>
      <c r="AT14" s="23">
        <v>9</v>
      </c>
      <c r="AU14" s="30"/>
      <c r="AV14" s="23">
        <v>-1</v>
      </c>
      <c r="AW14" s="30"/>
      <c r="AX14" s="23">
        <f>ROUND(AT14/(-AV14),2)</f>
        <v>9</v>
      </c>
      <c r="AY14" t="s" s="42">
        <f>IF(AX14&gt;2,"Tu prends pas de risque c'est bien :)","Tu prends des risques !!!!!!!!!")</f>
        <v>30</v>
      </c>
    </row>
    <row r="15" ht="34" customHeight="1">
      <c r="B15" t="s" s="21">
        <v>34</v>
      </c>
      <c r="C15" s="22">
        <v>-1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>
        <v>1</v>
      </c>
      <c r="AD15" s="22">
        <v>5</v>
      </c>
      <c r="AE15" s="22"/>
      <c r="AF15" s="22"/>
      <c r="AG15" s="22"/>
      <c r="AH15" s="23">
        <f>SUM(C15:AG15)</f>
        <v>5</v>
      </c>
      <c r="AI15" s="29"/>
      <c r="AJ15" s="23">
        <f>COUNT(C15:AG15)</f>
        <v>3</v>
      </c>
      <c r="AK15" s="29"/>
      <c r="AL15" s="23">
        <f>LARGE(C15:AG15,1)</f>
        <v>5</v>
      </c>
      <c r="AM15" s="29"/>
      <c r="AN15" s="23">
        <f>SMALL(C15:AG15,1)</f>
        <v>-1</v>
      </c>
      <c r="AO15" s="24"/>
      <c r="AP15" s="26">
        <f>STDEV(C15:AG15)</f>
        <v>3.055050463303893</v>
      </c>
      <c r="AQ15" s="27"/>
      <c r="AR15" t="s" s="28">
        <f>IF(AH15&gt;=G11,"Bonne journée  ","Mauvaise journée ")</f>
        <v>29</v>
      </c>
      <c r="AS15" s="30"/>
      <c r="AT15" s="23">
        <v>6</v>
      </c>
      <c r="AU15" s="30"/>
      <c r="AV15" s="23">
        <v>-1</v>
      </c>
      <c r="AW15" s="30"/>
      <c r="AX15" s="23">
        <f>ROUND(AT15/(-AV15),2)</f>
        <v>6</v>
      </c>
      <c r="AY15" t="s" s="42">
        <f>IF(AX15&gt;2,"Tu prends pas de risque c'est bien :)","Tu prends des risques !!!!!!!!!")</f>
        <v>30</v>
      </c>
    </row>
    <row r="16" ht="34" customHeight="1">
      <c r="B16" t="s" s="21">
        <v>35</v>
      </c>
      <c r="C16" s="22">
        <v>-1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>
        <v>1</v>
      </c>
      <c r="AD16" s="22">
        <v>10</v>
      </c>
      <c r="AE16" s="22"/>
      <c r="AF16" s="22"/>
      <c r="AG16" s="22"/>
      <c r="AH16" s="23">
        <f>SUM(C16:AG16)</f>
        <v>10</v>
      </c>
      <c r="AI16" s="31"/>
      <c r="AJ16" s="23">
        <f>COUNT(C16:AG16)</f>
        <v>3</v>
      </c>
      <c r="AK16" s="31"/>
      <c r="AL16" s="23">
        <f>LARGE(C16:AG16,1)</f>
        <v>10</v>
      </c>
      <c r="AM16" s="31"/>
      <c r="AN16" s="23">
        <f>SMALL(C16:AG16,1)</f>
        <v>-1</v>
      </c>
      <c r="AO16" s="32"/>
      <c r="AP16" s="26">
        <f>STDEV(C16:AG16)</f>
        <v>5.859465277082315</v>
      </c>
      <c r="AQ16" s="33"/>
      <c r="AR16" t="s" s="28">
        <f>IF(AH16&gt;=H11,"Bonne journée  ","Mauvaise journée ")</f>
        <v>32</v>
      </c>
      <c r="AS16" s="34"/>
      <c r="AT16" s="23">
        <v>11</v>
      </c>
      <c r="AU16" s="34"/>
      <c r="AV16" s="23">
        <v>-1</v>
      </c>
      <c r="AW16" s="34"/>
      <c r="AX16" s="23">
        <f>ROUND(AT16/(-AV16),2)</f>
        <v>11</v>
      </c>
      <c r="AY16" t="s" s="43">
        <f>IF(AX16&gt;2,"Tu prends pas de risque c'est bien :)","Tu prends des risques !!!!!!!!!")</f>
        <v>30</v>
      </c>
    </row>
    <row r="17" ht="22" customHeight="1">
      <c r="B17" s="44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7"/>
      <c r="AQ17" s="38"/>
      <c r="AR17" s="39"/>
      <c r="AS17" s="39"/>
      <c r="AT17" s="39"/>
      <c r="AU17" s="39"/>
      <c r="AV17" s="39"/>
      <c r="AW17" s="39"/>
      <c r="AX17" s="39"/>
      <c r="AY17" s="45"/>
    </row>
    <row r="18" ht="34" customHeight="1">
      <c r="B18" t="s" s="2">
        <v>0</v>
      </c>
      <c r="C18" s="3">
        <v>3000</v>
      </c>
      <c r="D18" t="s" s="4">
        <v>1</v>
      </c>
      <c r="E18" t="s" s="4">
        <v>2</v>
      </c>
      <c r="F18" t="s" s="4">
        <v>3</v>
      </c>
      <c r="G18" t="s" s="4">
        <v>4</v>
      </c>
      <c r="H18" t="s" s="4">
        <v>5</v>
      </c>
      <c r="I18" s="5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7"/>
      <c r="AH18" t="s" s="4">
        <v>6</v>
      </c>
      <c r="AI18" s="8">
        <f>SUM(AH20:AH24)</f>
        <v>1014</v>
      </c>
      <c r="AJ18" t="s" s="2">
        <v>7</v>
      </c>
      <c r="AK18" s="8">
        <f>SUM(AJ20:AJ24)</f>
        <v>20</v>
      </c>
      <c r="AL18" t="s" s="4">
        <v>8</v>
      </c>
      <c r="AM18" s="8">
        <f>LARGE(AL20:AL24,1)</f>
        <v>1000</v>
      </c>
      <c r="AN18" t="s" s="4">
        <v>9</v>
      </c>
      <c r="AO18" s="9">
        <f>SMALL(AN20:AN24,1)</f>
        <v>-280</v>
      </c>
      <c r="AP18" t="s" s="4">
        <v>10</v>
      </c>
      <c r="AQ18" s="40">
        <f>STDEV(C20:AG24)</f>
        <v>234.7935487323188</v>
      </c>
      <c r="AR18" t="s" s="4">
        <v>11</v>
      </c>
      <c r="AS18" t="s" s="11">
        <f>IF(AI18&gt;=C18,"Bonne semaine","Mauvaise semaine")</f>
        <v>36</v>
      </c>
      <c r="AT18" t="s" s="4">
        <v>13</v>
      </c>
      <c r="AU18" s="8">
        <f>SUMIF(C20:AG24,"&gt;0")</f>
        <v>1298</v>
      </c>
      <c r="AV18" t="s" s="4">
        <v>14</v>
      </c>
      <c r="AW18" s="12">
        <v>-284</v>
      </c>
      <c r="AX18" t="s" s="4">
        <v>15</v>
      </c>
      <c r="AY18" s="9">
        <f>ROUND(AU18/(-AW18),2)</f>
        <v>4.57</v>
      </c>
    </row>
    <row r="19" ht="46" customHeight="1">
      <c r="B19" t="s" s="13">
        <v>38</v>
      </c>
      <c r="C19" t="s" s="4">
        <v>17</v>
      </c>
      <c r="D19" s="3">
        <v>200</v>
      </c>
      <c r="E19" s="3">
        <v>200</v>
      </c>
      <c r="F19" s="3"/>
      <c r="G19" s="3"/>
      <c r="H19" s="3">
        <v>500</v>
      </c>
      <c r="I19" s="14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6"/>
      <c r="AH19" t="s" s="2">
        <v>18</v>
      </c>
      <c r="AI19" s="17"/>
      <c r="AJ19" t="s" s="2">
        <v>19</v>
      </c>
      <c r="AK19" s="17"/>
      <c r="AL19" t="s" s="2">
        <v>20</v>
      </c>
      <c r="AM19" s="17"/>
      <c r="AN19" t="s" s="2">
        <v>21</v>
      </c>
      <c r="AO19" s="17"/>
      <c r="AP19" t="s" s="2">
        <v>22</v>
      </c>
      <c r="AQ19" s="18"/>
      <c r="AR19" t="s" s="2">
        <v>23</v>
      </c>
      <c r="AS19" s="17"/>
      <c r="AT19" t="s" s="4">
        <v>24</v>
      </c>
      <c r="AU19" s="19"/>
      <c r="AV19" t="s" s="4">
        <v>25</v>
      </c>
      <c r="AW19" s="17"/>
      <c r="AX19" t="s" s="4">
        <v>26</v>
      </c>
      <c r="AY19" t="s" s="9">
        <f>IF(AY18&gt;2,"Tu prends pas de risque c'est bien :)","Tu prends des risques !!!!!!!!!")</f>
        <v>30</v>
      </c>
    </row>
    <row r="20" ht="34" customHeight="1">
      <c r="B20" t="s" s="21">
        <v>28</v>
      </c>
      <c r="C20" s="22">
        <v>1</v>
      </c>
      <c r="D20" s="22">
        <v>10</v>
      </c>
      <c r="E20" s="22">
        <v>4</v>
      </c>
      <c r="F20" s="22">
        <v>100</v>
      </c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>
        <v>1000</v>
      </c>
      <c r="AB20" s="22"/>
      <c r="AC20" s="22"/>
      <c r="AD20" s="22"/>
      <c r="AE20" s="22">
        <v>85</v>
      </c>
      <c r="AF20" s="22">
        <v>50</v>
      </c>
      <c r="AG20" s="22">
        <v>-280</v>
      </c>
      <c r="AH20" s="23">
        <f>SUM(C20:AG20)</f>
        <v>970</v>
      </c>
      <c r="AI20" s="24"/>
      <c r="AJ20" s="23">
        <f>COUNT(D20:AH20)</f>
        <v>8</v>
      </c>
      <c r="AK20" s="24"/>
      <c r="AL20" s="23">
        <f>LARGE(C20:AG20,1)</f>
        <v>1000</v>
      </c>
      <c r="AM20" s="24"/>
      <c r="AN20" s="23">
        <f>SMALL(C20:AG20,1)</f>
        <v>-280</v>
      </c>
      <c r="AO20" s="25"/>
      <c r="AP20" s="26">
        <f>STDEV(C20:AG20)</f>
        <v>374.2858914939603</v>
      </c>
      <c r="AQ20" s="27"/>
      <c r="AR20" t="s" s="28">
        <f>IF(AH20&gt;=D19,"Bonne journée  ","Mauvaise journée ")</f>
        <v>29</v>
      </c>
      <c r="AS20" s="25"/>
      <c r="AT20" s="23">
        <v>1250</v>
      </c>
      <c r="AU20" s="25"/>
      <c r="AV20" s="23">
        <v>-280</v>
      </c>
      <c r="AW20" s="25"/>
      <c r="AX20" s="23">
        <f>ROUND(AT20/(-AV20),2)</f>
        <v>4.46</v>
      </c>
      <c r="AY20" t="s" s="11">
        <f>IF(AX20&gt;2,"Tu prends pas de risque c'est bien :)","Tu prends des risques !!!!!!!!!")</f>
        <v>30</v>
      </c>
    </row>
    <row r="21" ht="34" customHeight="1">
      <c r="B21" t="s" s="21">
        <v>31</v>
      </c>
      <c r="C21" s="22">
        <v>20</v>
      </c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>
        <v>2</v>
      </c>
      <c r="Y21" s="22"/>
      <c r="Z21" s="22"/>
      <c r="AA21" s="22"/>
      <c r="AB21" s="22"/>
      <c r="AC21" s="22"/>
      <c r="AD21" s="22"/>
      <c r="AE21" s="22"/>
      <c r="AF21" s="22">
        <v>-1</v>
      </c>
      <c r="AG21" s="22"/>
      <c r="AH21" s="23">
        <f>SUM(C21:AG21)</f>
        <v>21</v>
      </c>
      <c r="AI21" s="29"/>
      <c r="AJ21" s="23">
        <f>COUNT(C21:AG21)</f>
        <v>3</v>
      </c>
      <c r="AK21" s="29"/>
      <c r="AL21" s="23">
        <f>LARGE(C21:AG21,1)</f>
        <v>20</v>
      </c>
      <c r="AM21" s="29"/>
      <c r="AN21" s="23">
        <f>SMALL(C21:AG21,1)</f>
        <v>-1</v>
      </c>
      <c r="AO21" s="24"/>
      <c r="AP21" s="26">
        <f>STDEV(C21:AG21)</f>
        <v>11.35781669160055</v>
      </c>
      <c r="AQ21" s="27"/>
      <c r="AR21" t="s" s="28">
        <f>IF(AH21&gt;=E19,"Bonne journée  ","Mauvaise journée ")</f>
        <v>32</v>
      </c>
      <c r="AS21" s="30"/>
      <c r="AT21" s="23">
        <v>22</v>
      </c>
      <c r="AU21" s="30"/>
      <c r="AV21" s="23">
        <v>-1</v>
      </c>
      <c r="AW21" s="30"/>
      <c r="AX21" s="23">
        <f>ROUND(AT21/(-AV21),2)</f>
        <v>22</v>
      </c>
      <c r="AY21" t="s" s="41">
        <f>IF(AX21&gt;2,"Tu prends pas de risque c'est bien :)","Tu prends des risques !!!!!!!!!")</f>
        <v>30</v>
      </c>
    </row>
    <row r="22" ht="34" customHeight="1">
      <c r="B22" t="s" s="21">
        <v>33</v>
      </c>
      <c r="C22" s="22">
        <v>-1</v>
      </c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>
        <v>1</v>
      </c>
      <c r="AD22" s="22">
        <v>8</v>
      </c>
      <c r="AE22" s="22"/>
      <c r="AF22" s="22"/>
      <c r="AG22" s="22"/>
      <c r="AH22" s="23">
        <f>SUM(C22:AG22)</f>
        <v>8</v>
      </c>
      <c r="AI22" s="29"/>
      <c r="AJ22" s="23">
        <f>COUNT(C22:AG22)</f>
        <v>3</v>
      </c>
      <c r="AK22" s="29"/>
      <c r="AL22" s="23">
        <f>LARGE(C22:AG22,1)</f>
        <v>8</v>
      </c>
      <c r="AM22" s="29"/>
      <c r="AN22" s="23">
        <f>SMALL(C22:AG22,1)</f>
        <v>-1</v>
      </c>
      <c r="AO22" s="24"/>
      <c r="AP22" s="26">
        <f>STDEV(C22:AG22)</f>
        <v>4.725815626252609</v>
      </c>
      <c r="AQ22" s="27"/>
      <c r="AR22" t="s" s="28">
        <f>IF(AH22&gt;=F19,"Bonne journée  ","Mauvaise journée ")</f>
        <v>29</v>
      </c>
      <c r="AS22" s="30"/>
      <c r="AT22" s="23">
        <v>9</v>
      </c>
      <c r="AU22" s="30"/>
      <c r="AV22" s="23">
        <v>-1</v>
      </c>
      <c r="AW22" s="30"/>
      <c r="AX22" s="23">
        <f>ROUND(AT22/(-AV22),2)</f>
        <v>9</v>
      </c>
      <c r="AY22" t="s" s="42">
        <f>IF(AX22&gt;2,"Tu prends pas de risque c'est bien :)","Tu prends des risques !!!!!!!!!")</f>
        <v>30</v>
      </c>
    </row>
    <row r="23" ht="34" customHeight="1">
      <c r="B23" t="s" s="21">
        <v>34</v>
      </c>
      <c r="C23" s="22">
        <v>-1</v>
      </c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>
        <v>1</v>
      </c>
      <c r="AD23" s="22">
        <v>5</v>
      </c>
      <c r="AE23" s="22"/>
      <c r="AF23" s="22"/>
      <c r="AG23" s="22"/>
      <c r="AH23" s="23">
        <f>SUM(C23:AG23)</f>
        <v>5</v>
      </c>
      <c r="AI23" s="29"/>
      <c r="AJ23" s="23">
        <f>COUNT(C23:AG23)</f>
        <v>3</v>
      </c>
      <c r="AK23" s="29"/>
      <c r="AL23" s="23">
        <f>LARGE(C23:AG23,1)</f>
        <v>5</v>
      </c>
      <c r="AM23" s="29"/>
      <c r="AN23" s="23">
        <f>SMALL(C23:AG23,1)</f>
        <v>-1</v>
      </c>
      <c r="AO23" s="24"/>
      <c r="AP23" s="26">
        <f>STDEV(C23:AG23)</f>
        <v>3.055050463303893</v>
      </c>
      <c r="AQ23" s="27"/>
      <c r="AR23" t="s" s="28">
        <f>IF(AH23&gt;=G19,"Bonne journée  ","Mauvaise journée ")</f>
        <v>29</v>
      </c>
      <c r="AS23" s="30"/>
      <c r="AT23" s="23">
        <v>6</v>
      </c>
      <c r="AU23" s="30"/>
      <c r="AV23" s="23">
        <v>-1</v>
      </c>
      <c r="AW23" s="30"/>
      <c r="AX23" s="23">
        <f>ROUND(AT23/(-AV23),2)</f>
        <v>6</v>
      </c>
      <c r="AY23" t="s" s="42">
        <f>IF(AX23&gt;2,"Tu prends pas de risque c'est bien :)","Tu prends des risques !!!!!!!!!")</f>
        <v>30</v>
      </c>
    </row>
    <row r="24" ht="34" customHeight="1">
      <c r="B24" t="s" s="21">
        <v>35</v>
      </c>
      <c r="C24" s="22">
        <v>-1</v>
      </c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>
        <v>1</v>
      </c>
      <c r="AD24" s="22">
        <v>10</v>
      </c>
      <c r="AE24" s="22"/>
      <c r="AF24" s="22"/>
      <c r="AG24" s="22"/>
      <c r="AH24" s="23">
        <f>SUM(C24:AG24)</f>
        <v>10</v>
      </c>
      <c r="AI24" s="31"/>
      <c r="AJ24" s="23">
        <f>COUNT(C24:AG24)</f>
        <v>3</v>
      </c>
      <c r="AK24" s="31"/>
      <c r="AL24" s="23">
        <f>LARGE(C24:AG24,1)</f>
        <v>10</v>
      </c>
      <c r="AM24" s="31"/>
      <c r="AN24" s="23">
        <f>SMALL(C24:AG24,1)</f>
        <v>-1</v>
      </c>
      <c r="AO24" s="32"/>
      <c r="AP24" s="26">
        <f>STDEV(C24:AG24)</f>
        <v>5.859465277082315</v>
      </c>
      <c r="AQ24" s="33"/>
      <c r="AR24" t="s" s="28">
        <f>IF(AH24&gt;=H19,"Bonne journée  ","Mauvaise journée ")</f>
        <v>32</v>
      </c>
      <c r="AS24" s="34"/>
      <c r="AT24" s="23">
        <v>11</v>
      </c>
      <c r="AU24" s="34"/>
      <c r="AV24" s="23">
        <v>-1</v>
      </c>
      <c r="AW24" s="34"/>
      <c r="AX24" s="23">
        <f>ROUND(AT24/(-AV24),2)</f>
        <v>11</v>
      </c>
      <c r="AY24" t="s" s="43">
        <f>IF(AX24&gt;2,"Tu prends pas de risque c'est bien :)","Tu prends des risques !!!!!!!!!")</f>
        <v>30</v>
      </c>
    </row>
    <row r="25" ht="22" customHeight="1">
      <c r="B25" s="35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36"/>
      <c r="AO25" s="36"/>
      <c r="AP25" s="37"/>
      <c r="AQ25" s="38"/>
      <c r="AR25" s="39"/>
      <c r="AS25" s="39"/>
      <c r="AT25" s="39"/>
      <c r="AU25" s="39"/>
      <c r="AV25" s="39"/>
      <c r="AW25" s="39"/>
      <c r="AX25" s="39"/>
      <c r="AY25" s="39"/>
    </row>
    <row r="26" ht="34" customHeight="1">
      <c r="B26" t="s" s="2">
        <v>0</v>
      </c>
      <c r="C26" s="3">
        <v>3000</v>
      </c>
      <c r="D26" t="s" s="4">
        <v>1</v>
      </c>
      <c r="E26" t="s" s="4">
        <v>2</v>
      </c>
      <c r="F26" t="s" s="4">
        <v>3</v>
      </c>
      <c r="G26" t="s" s="4">
        <v>4</v>
      </c>
      <c r="H26" t="s" s="4">
        <v>5</v>
      </c>
      <c r="I26" s="5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7"/>
      <c r="AH26" t="s" s="4">
        <v>6</v>
      </c>
      <c r="AI26" s="8">
        <f>SUM(AH28:AH32)</f>
        <v>5220</v>
      </c>
      <c r="AJ26" t="s" s="2">
        <v>7</v>
      </c>
      <c r="AK26" s="8">
        <f>SUM(AJ28:AJ32)</f>
        <v>25</v>
      </c>
      <c r="AL26" t="s" s="4">
        <v>8</v>
      </c>
      <c r="AM26" s="8">
        <f>LARGE(AL28:AL32,1)</f>
        <v>5000</v>
      </c>
      <c r="AN26" t="s" s="4">
        <v>9</v>
      </c>
      <c r="AO26" s="9">
        <f>SMALL(AN28:AN32,1)</f>
        <v>-800</v>
      </c>
      <c r="AP26" t="s" s="4">
        <v>10</v>
      </c>
      <c r="AQ26" s="40">
        <f>STDEV(C28:AG32)</f>
        <v>1023.656151579556</v>
      </c>
      <c r="AR26" t="s" s="4">
        <v>11</v>
      </c>
      <c r="AS26" t="s" s="11">
        <f>IF(AI26&gt;=C26,"Bonne semaine","Mauvaise semaine")</f>
        <v>12</v>
      </c>
      <c r="AT26" t="s" s="4">
        <v>13</v>
      </c>
      <c r="AU26" s="8">
        <f>SUMIF(C28:AG32,"&gt;0")</f>
        <v>6304</v>
      </c>
      <c r="AV26" t="s" s="4">
        <v>14</v>
      </c>
      <c r="AW26" s="12">
        <v>-1084</v>
      </c>
      <c r="AX26" t="s" s="4">
        <v>15</v>
      </c>
      <c r="AY26" s="9">
        <f>ROUND(AU26/(-AW26),2)</f>
        <v>5.82</v>
      </c>
    </row>
    <row r="27" ht="46" customHeight="1">
      <c r="B27" t="s" s="13">
        <v>39</v>
      </c>
      <c r="C27" t="s" s="4">
        <v>17</v>
      </c>
      <c r="D27" s="3">
        <v>200</v>
      </c>
      <c r="E27" s="3">
        <v>200</v>
      </c>
      <c r="F27" s="3">
        <v>200</v>
      </c>
      <c r="G27" s="3">
        <v>200</v>
      </c>
      <c r="H27" s="3">
        <v>200</v>
      </c>
      <c r="I27" s="14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6"/>
      <c r="AH27" t="s" s="2">
        <v>18</v>
      </c>
      <c r="AI27" s="17"/>
      <c r="AJ27" t="s" s="2">
        <v>19</v>
      </c>
      <c r="AK27" s="17"/>
      <c r="AL27" t="s" s="2">
        <v>20</v>
      </c>
      <c r="AM27" s="17"/>
      <c r="AN27" t="s" s="2">
        <v>21</v>
      </c>
      <c r="AO27" s="17"/>
      <c r="AP27" t="s" s="2">
        <v>22</v>
      </c>
      <c r="AQ27" s="18"/>
      <c r="AR27" t="s" s="2">
        <v>23</v>
      </c>
      <c r="AS27" s="17"/>
      <c r="AT27" t="s" s="4">
        <v>24</v>
      </c>
      <c r="AU27" s="19"/>
      <c r="AV27" t="s" s="4">
        <v>25</v>
      </c>
      <c r="AW27" s="17"/>
      <c r="AX27" t="s" s="4">
        <v>26</v>
      </c>
      <c r="AY27" t="s" s="9">
        <f>IF(AY26&gt;2,"Tu prends pas de risque c'est bien :)","Tu prends des risques !!!!!!!!!")</f>
        <v>30</v>
      </c>
    </row>
    <row r="28" ht="34" customHeight="1">
      <c r="B28" t="s" s="21">
        <v>28</v>
      </c>
      <c r="C28" s="22">
        <v>1</v>
      </c>
      <c r="D28" s="22">
        <v>10</v>
      </c>
      <c r="E28" s="22">
        <v>4</v>
      </c>
      <c r="F28" s="22">
        <v>100</v>
      </c>
      <c r="G28" s="22">
        <v>500</v>
      </c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>
        <v>500</v>
      </c>
      <c r="AB28" s="22"/>
      <c r="AC28" s="22"/>
      <c r="AD28" s="22"/>
      <c r="AE28" s="22">
        <v>85</v>
      </c>
      <c r="AF28" s="22">
        <v>50</v>
      </c>
      <c r="AG28" s="22">
        <v>-280</v>
      </c>
      <c r="AH28" s="23">
        <f>SUM(C28:AG28)</f>
        <v>970</v>
      </c>
      <c r="AI28" s="24"/>
      <c r="AJ28" s="23">
        <f>COUNT(D28:AH28)</f>
        <v>9</v>
      </c>
      <c r="AK28" s="24"/>
      <c r="AL28" s="23">
        <f>LARGE(C28:AG28,1)</f>
        <v>500</v>
      </c>
      <c r="AM28" s="24"/>
      <c r="AN28" s="23">
        <f>SMALL(C28:AG28,1)</f>
        <v>-280</v>
      </c>
      <c r="AO28" s="25"/>
      <c r="AP28" s="26">
        <f>STDEV(C28:AG28)</f>
        <v>248.4193922471522</v>
      </c>
      <c r="AQ28" s="27"/>
      <c r="AR28" t="s" s="28">
        <f>IF(AH28&gt;=D27,"Bonne journée  ","Mauvaise journée ")</f>
        <v>29</v>
      </c>
      <c r="AS28" s="25"/>
      <c r="AT28" s="23">
        <v>1250</v>
      </c>
      <c r="AU28" s="25"/>
      <c r="AV28" s="23">
        <v>-280</v>
      </c>
      <c r="AW28" s="25"/>
      <c r="AX28" s="23">
        <f>ROUND(AT28/(-AV28),2)</f>
        <v>4.46</v>
      </c>
      <c r="AY28" t="s" s="11">
        <f>IF(AX28&gt;2,"Tu prends pas de risque c'est bien :)","Tu prends des risques !!!!!!!!!")</f>
        <v>30</v>
      </c>
    </row>
    <row r="29" ht="34" customHeight="1">
      <c r="B29" t="s" s="21">
        <v>31</v>
      </c>
      <c r="C29" s="22">
        <v>20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>
        <v>5000</v>
      </c>
      <c r="U29" s="22"/>
      <c r="V29" s="22"/>
      <c r="W29" s="22"/>
      <c r="X29" s="22">
        <v>2</v>
      </c>
      <c r="Y29" s="22"/>
      <c r="Z29" s="22"/>
      <c r="AA29" s="22"/>
      <c r="AB29" s="22"/>
      <c r="AC29" s="22"/>
      <c r="AD29" s="22"/>
      <c r="AE29" s="22"/>
      <c r="AF29" s="22">
        <v>-1</v>
      </c>
      <c r="AG29" s="22"/>
      <c r="AH29" s="23">
        <f>SUM(C29:AG29)</f>
        <v>5021</v>
      </c>
      <c r="AI29" s="29"/>
      <c r="AJ29" s="23">
        <f>COUNT(C29:AG29)</f>
        <v>4</v>
      </c>
      <c r="AK29" s="29"/>
      <c r="AL29" s="23">
        <f>LARGE(C29:AG29,1)</f>
        <v>5000</v>
      </c>
      <c r="AM29" s="29"/>
      <c r="AN29" s="23">
        <f>SMALL(C29:AG29,1)</f>
        <v>-1</v>
      </c>
      <c r="AO29" s="24"/>
      <c r="AP29" s="26">
        <f>STDEV(C29:AG29)</f>
        <v>2496.517224054342</v>
      </c>
      <c r="AQ29" s="27"/>
      <c r="AR29" t="s" s="28">
        <f>IF(AH29&gt;=E27,"Bonne journée  ","Mauvaise journée ")</f>
        <v>29</v>
      </c>
      <c r="AS29" s="30"/>
      <c r="AT29" s="23">
        <v>5022</v>
      </c>
      <c r="AU29" s="30"/>
      <c r="AV29" s="23">
        <v>-1</v>
      </c>
      <c r="AW29" s="30"/>
      <c r="AX29" s="23">
        <f>ROUND(AT29/(-AV29),2)</f>
        <v>5022</v>
      </c>
      <c r="AY29" t="s" s="41">
        <f>IF(AX29&gt;2,"Tu prends pas de risque c'est bien :)","Tu prends des risques !!!!!!!!!")</f>
        <v>30</v>
      </c>
    </row>
    <row r="30" ht="34" customHeight="1">
      <c r="B30" t="s" s="21">
        <v>33</v>
      </c>
      <c r="C30" s="22">
        <v>-1</v>
      </c>
      <c r="D30" s="22">
        <v>4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>
        <f>-800</f>
        <v>-800</v>
      </c>
      <c r="Y30" s="22"/>
      <c r="Z30" s="22"/>
      <c r="AA30" s="22"/>
      <c r="AB30" s="22"/>
      <c r="AC30" s="22">
        <v>1</v>
      </c>
      <c r="AD30" s="22">
        <v>8</v>
      </c>
      <c r="AE30" s="22"/>
      <c r="AF30" s="22"/>
      <c r="AG30" s="22"/>
      <c r="AH30" s="23">
        <f>SUM(C30:AG30)</f>
        <v>-788</v>
      </c>
      <c r="AI30" s="29"/>
      <c r="AJ30" s="23">
        <f>COUNT(C30:AG30)</f>
        <v>5</v>
      </c>
      <c r="AK30" s="29"/>
      <c r="AL30" s="23">
        <f>LARGE(C30:AG30,1)</f>
        <v>8</v>
      </c>
      <c r="AM30" s="29"/>
      <c r="AN30" s="23">
        <f>SMALL(C30:AG30,1)</f>
        <v>-800</v>
      </c>
      <c r="AO30" s="24"/>
      <c r="AP30" s="26">
        <f>STDEV(C30:AG30)</f>
        <v>359.1285285242597</v>
      </c>
      <c r="AQ30" s="27"/>
      <c r="AR30" t="s" s="28">
        <f>IF(AH30&gt;=F27,"Bonne journée  ","Mauvaise journée ")</f>
        <v>32</v>
      </c>
      <c r="AS30" s="30"/>
      <c r="AT30" s="23">
        <v>13</v>
      </c>
      <c r="AU30" s="30"/>
      <c r="AV30" s="23">
        <v>-801</v>
      </c>
      <c r="AW30" s="30"/>
      <c r="AX30" s="23">
        <f>ROUND(AT30/(-AV30),2)</f>
        <v>0.02</v>
      </c>
      <c r="AY30" t="s" s="42">
        <f>IF(AX30&gt;2,"Tu prends pas de risque c'est bien :)","Tu prends des risques !!!!!!!!!")</f>
        <v>27</v>
      </c>
    </row>
    <row r="31" ht="34" customHeight="1">
      <c r="B31" t="s" s="21">
        <v>34</v>
      </c>
      <c r="C31" s="22">
        <v>-1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>
        <v>1</v>
      </c>
      <c r="AD31" s="22">
        <v>5</v>
      </c>
      <c r="AE31" s="22"/>
      <c r="AF31" s="22"/>
      <c r="AG31" s="22"/>
      <c r="AH31" s="23">
        <f>SUM(C31:AG31)</f>
        <v>5</v>
      </c>
      <c r="AI31" s="29"/>
      <c r="AJ31" s="23">
        <f>COUNT(C31:AG31)</f>
        <v>3</v>
      </c>
      <c r="AK31" s="29"/>
      <c r="AL31" s="23">
        <f>LARGE(C31:AG31,1)</f>
        <v>5</v>
      </c>
      <c r="AM31" s="29"/>
      <c r="AN31" s="23">
        <f>SMALL(C31:AG31,1)</f>
        <v>-1</v>
      </c>
      <c r="AO31" s="24"/>
      <c r="AP31" s="26">
        <f>STDEV(C31:AG31)</f>
        <v>3.055050463303893</v>
      </c>
      <c r="AQ31" s="27"/>
      <c r="AR31" t="s" s="28">
        <f>IF(AH31&gt;=G27,"Bonne journée  ","Mauvaise journée ")</f>
        <v>32</v>
      </c>
      <c r="AS31" s="30"/>
      <c r="AT31" s="23">
        <v>6</v>
      </c>
      <c r="AU31" s="30"/>
      <c r="AV31" s="23">
        <v>-1</v>
      </c>
      <c r="AW31" s="30"/>
      <c r="AX31" s="23">
        <f>ROUND(AT31/(-AV31),2)</f>
        <v>6</v>
      </c>
      <c r="AY31" t="s" s="42">
        <f>IF(AX31&gt;2,"Tu prends pas de risque c'est bien :)","Tu prends des risques !!!!!!!!!")</f>
        <v>30</v>
      </c>
    </row>
    <row r="32" ht="34" customHeight="1">
      <c r="B32" t="s" s="21">
        <v>35</v>
      </c>
      <c r="C32" s="22">
        <v>-1</v>
      </c>
      <c r="D32" s="22">
        <v>2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>
        <v>1</v>
      </c>
      <c r="AD32" s="22">
        <v>10</v>
      </c>
      <c r="AE32" s="22"/>
      <c r="AF32" s="22"/>
      <c r="AG32" s="22"/>
      <c r="AH32" s="23">
        <f>SUM(C32:AG32)</f>
        <v>12</v>
      </c>
      <c r="AI32" s="31"/>
      <c r="AJ32" s="23">
        <f>COUNT(C32:AG32)</f>
        <v>4</v>
      </c>
      <c r="AK32" s="31"/>
      <c r="AL32" s="23">
        <f>LARGE(C32:AG32,1)</f>
        <v>10</v>
      </c>
      <c r="AM32" s="31"/>
      <c r="AN32" s="23">
        <f>SMALL(C32:AG32,1)</f>
        <v>-1</v>
      </c>
      <c r="AO32" s="32"/>
      <c r="AP32" s="26">
        <f>STDEV(C32:AG32)</f>
        <v>4.83045891539648</v>
      </c>
      <c r="AQ32" s="33"/>
      <c r="AR32" t="s" s="28">
        <f>IF(AH32&gt;=H27,"Bonne journée  ","Mauvaise journée ")</f>
        <v>32</v>
      </c>
      <c r="AS32" s="34"/>
      <c r="AT32" s="23">
        <v>13</v>
      </c>
      <c r="AU32" s="34"/>
      <c r="AV32" s="23">
        <v>-1</v>
      </c>
      <c r="AW32" s="34"/>
      <c r="AX32" s="23">
        <f>ROUND(AT32/(-AV32),2)</f>
        <v>13</v>
      </c>
      <c r="AY32" t="s" s="43">
        <f>IF(AX32&gt;2,"Tu prends pas de risque c'est bien :)","Tu prends des risques !!!!!!!!!")</f>
        <v>30</v>
      </c>
    </row>
    <row r="33" ht="22" customHeight="1">
      <c r="B33" s="35"/>
      <c r="C33" s="46"/>
      <c r="D33" s="46"/>
      <c r="E33" s="46"/>
      <c r="F33" s="46"/>
      <c r="G33" s="46"/>
      <c r="H33" s="46"/>
      <c r="I33" s="46"/>
      <c r="J33" s="46"/>
      <c r="K33" s="46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8"/>
      <c r="AO33" s="48"/>
      <c r="AP33" s="49"/>
      <c r="AQ33" s="49"/>
      <c r="AR33" s="48"/>
      <c r="AS33" s="48"/>
      <c r="AT33" s="48"/>
      <c r="AU33" s="48"/>
      <c r="AV33" s="48"/>
      <c r="AW33" s="48"/>
      <c r="AX33" s="48"/>
      <c r="AY33" s="48"/>
    </row>
    <row r="34" ht="34" customHeight="1">
      <c r="B34" t="s" s="50">
        <v>40</v>
      </c>
      <c r="C34" t="s" s="4">
        <v>41</v>
      </c>
      <c r="D34" t="s" s="4">
        <v>42</v>
      </c>
      <c r="E34" t="s" s="4">
        <v>43</v>
      </c>
      <c r="F34" t="s" s="4">
        <v>44</v>
      </c>
      <c r="G34" t="s" s="4">
        <v>45</v>
      </c>
      <c r="H34" t="s" s="4">
        <v>11</v>
      </c>
      <c r="I34" t="s" s="4">
        <v>46</v>
      </c>
      <c r="J34" t="s" s="4">
        <v>47</v>
      </c>
      <c r="K34" t="s" s="4">
        <v>48</v>
      </c>
      <c r="L34" s="51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3"/>
      <c r="AI34" s="53"/>
      <c r="AJ34" s="53"/>
      <c r="AK34" s="53"/>
      <c r="AL34" s="52"/>
      <c r="AM34" s="52"/>
      <c r="AN34" s="54"/>
      <c r="AO34" s="54"/>
      <c r="AP34" s="55"/>
      <c r="AQ34" s="55"/>
      <c r="AR34" s="54"/>
      <c r="AS34" s="54"/>
      <c r="AT34" s="54"/>
      <c r="AU34" s="54"/>
      <c r="AV34" s="54"/>
      <c r="AW34" s="54"/>
      <c r="AX34" s="54"/>
      <c r="AY34" s="54"/>
    </row>
    <row r="35" ht="34" customHeight="1">
      <c r="B35" t="s" s="3">
        <v>49</v>
      </c>
      <c r="C35" s="11">
        <f>INDEX((B2:AY2,B10:AY11,B18:AY19,B26:AY27),1,34,B35)</f>
        <v>3514</v>
      </c>
      <c r="D35" s="11">
        <f>INDEX((B2:AY2,B10:AY11,B18:AY19,B26:AY27),1,36,B35)</f>
        <v>22</v>
      </c>
      <c r="E35" s="11">
        <f>INDEX((B2:AY2,B10:AY11,B18:AY19,B26:AY27),1,38,B35)</f>
        <v>8000</v>
      </c>
      <c r="F35" s="11">
        <f>INDEX((B2:AY2,B10:AY11,B18:AY19,B26:AY27),1,40,B35)</f>
        <v>-5000</v>
      </c>
      <c r="G35" s="56">
        <f>INDEX((B2:AY2,B10:AY11,B18:AY19,B26:AY27),1,42,B35)</f>
        <v>2056.205015297615</v>
      </c>
      <c r="H35" t="s" s="11">
        <f>INDEX((B2:AS2,B10:AS10,B18:AS18,B26:AS26),1,44,B35)</f>
        <v>50</v>
      </c>
      <c r="I35" s="28">
        <f>INDEX((B2:AY2,B10:AY11,B18:AY19,B26:AY27),1,46,B35)</f>
        <v>8798</v>
      </c>
      <c r="J35" s="28">
        <f>INDEX((B2:AY2,B10:AY11,B18:AY19,B26:AY27),1,48,B35)</f>
        <v>-5284</v>
      </c>
      <c r="K35" s="28">
        <f>INDEX((B2:AY2,B10:AY11,B18:AY19,B26:AY27),1,50,B35)</f>
        <v>1.67</v>
      </c>
      <c r="L35" t="s" s="11">
        <f>IF(K35&gt;2,"Tu prends pas de risque c'est bien :)","Tu prends des risques !!!!!!!!!")</f>
        <v>27</v>
      </c>
      <c r="M35" s="57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4"/>
      <c r="AO35" s="54"/>
      <c r="AP35" s="55"/>
      <c r="AQ35" s="55"/>
      <c r="AR35" s="54"/>
      <c r="AS35" s="54"/>
      <c r="AT35" s="54"/>
      <c r="AU35" s="54"/>
      <c r="AV35" s="54"/>
      <c r="AW35" s="54"/>
      <c r="AX35" s="54"/>
      <c r="AY35" s="54"/>
    </row>
    <row r="36" ht="34" customHeight="1">
      <c r="B36" t="s" s="3">
        <v>51</v>
      </c>
      <c r="C36" s="11">
        <f>INDEX((B2:AI2,B10:AI10,B18:AI18,B26:AI26),1,34,B36)</f>
        <v>2494</v>
      </c>
      <c r="D36" s="28">
        <f>INDEX((B2:AY2,B10:AY11,B18:AY19,B26:AY27),1,36,B36)</f>
        <v>20</v>
      </c>
      <c r="E36" s="28">
        <f>INDEX((B2:AY2,B10:AY11,B18:AY19,B26:AY27),1,38,B36)</f>
        <v>2000</v>
      </c>
      <c r="F36" s="28">
        <f>INDEX((B2:AY2,B10:AY11,B18:AY19,B26:AY27),1,40,B36)</f>
        <v>-280</v>
      </c>
      <c r="G36" s="56">
        <f>INDEX((B2:AY2,B10:AY11,B18:AY19,B26:AY27),1,42,B36)</f>
        <v>460.9738090516412</v>
      </c>
      <c r="H36" t="s" s="11">
        <f>INDEX((B2:AS2,B10:AS10,B18:AS18,B26:AS26),1,44,B36)</f>
        <v>52</v>
      </c>
      <c r="I36" s="28">
        <f>INDEX((B2:AY2,B10:AY11,B18:AY19,B26:AY27),1,46,B35)</f>
        <v>8798</v>
      </c>
      <c r="J36" s="28">
        <f>INDEX((B2:AY2,B10:AY11,B18:AY19,B26:AY27),1,48,B36)</f>
        <v>-284</v>
      </c>
      <c r="K36" s="28">
        <f>INDEX((B2:AY2,B10:AY11,B18:AY19,B26:AY27),1,50,B36)</f>
        <v>9.779999999999999</v>
      </c>
      <c r="L36" t="s" s="11">
        <f>IF(K36&gt;2,"Tu prends pas de risque c'est bien :)","Tu prends des risques !!!!!!!!!")</f>
        <v>30</v>
      </c>
      <c r="M36" s="57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4"/>
      <c r="AO36" s="54"/>
      <c r="AP36" s="55"/>
      <c r="AQ36" s="55"/>
      <c r="AR36" s="54"/>
      <c r="AS36" s="54"/>
      <c r="AT36" s="54"/>
      <c r="AU36" s="54"/>
      <c r="AV36" s="54"/>
      <c r="AW36" s="54"/>
      <c r="AX36" s="54"/>
      <c r="AY36" s="54"/>
    </row>
    <row r="37" ht="34" customHeight="1">
      <c r="B37" t="s" s="3">
        <v>53</v>
      </c>
      <c r="C37" s="11">
        <f>INDEX((B2:AY2,B10:AY10,B18:AY18,B26:AY26),1,34,B37)</f>
        <v>1014</v>
      </c>
      <c r="D37" s="28">
        <f>INDEX((B2:AY2,B10:AY11,B18:AY19,B26:AY27),1,36,B37)</f>
        <v>20</v>
      </c>
      <c r="E37" s="28">
        <f>INDEX((B2:AY2,B10:AY11,B18:AY19,B26:AY27),1,38,B37)</f>
        <v>1000</v>
      </c>
      <c r="F37" s="28">
        <f>INDEX((B2:AY2,B10:AY11,B18:AY19,B26:AY27),1,40,B37)</f>
        <v>-280</v>
      </c>
      <c r="G37" s="56">
        <f>INDEX((B2:AY2,B10:AY11,B18:AY19,B26:AY27),1,42,B37)</f>
        <v>234.7935487323188</v>
      </c>
      <c r="H37" t="s" s="11">
        <f>INDEX((B2:AS2,B10:AS10,B18:AS18,B26:AS26),1,44,B37)</f>
        <v>52</v>
      </c>
      <c r="I37" s="28">
        <f>INDEX((B2:AY2,B10:AY11,B18:AY19,B26:AY27),1,46,B35)</f>
        <v>8798</v>
      </c>
      <c r="J37" s="28">
        <f>INDEX((B2:AY2,B10:AY11,B18:AY19,B26:AY27),1,48,B37)</f>
        <v>-284</v>
      </c>
      <c r="K37" s="28">
        <f>INDEX((B2:AY2,B10:AY11,B18:AY19,B26:AY27),1,50,B37)</f>
        <v>4.57</v>
      </c>
      <c r="L37" t="s" s="11">
        <f>IF(K37&gt;2,"Tu prends pas de risque c'est bien :)","Tu prends des risques !!!!!!!!!")</f>
        <v>30</v>
      </c>
      <c r="M37" s="57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4"/>
      <c r="AO37" s="54"/>
      <c r="AP37" s="55"/>
      <c r="AQ37" s="55"/>
      <c r="AR37" s="54"/>
      <c r="AS37" s="54"/>
      <c r="AT37" s="54"/>
      <c r="AU37" s="54"/>
      <c r="AV37" s="54"/>
      <c r="AW37" s="54"/>
      <c r="AX37" s="54"/>
      <c r="AY37" s="54"/>
    </row>
    <row r="38" ht="34" customHeight="1">
      <c r="B38" t="s" s="3">
        <v>54</v>
      </c>
      <c r="C38" s="11">
        <f>INDEX((B2:AY2,B10:AY10,B18:AY18,B26:AY26),1,34,B38)</f>
        <v>5220</v>
      </c>
      <c r="D38" s="28">
        <f>INDEX((B2:AY2,B10:AY11,B18:AY19,B26:AY27),1,36,B38)</f>
        <v>25</v>
      </c>
      <c r="E38" s="28">
        <f>INDEX((B2:AY2,B10:AY11,B18:AY19,B26:AY27),1,38,B38)</f>
        <v>5000</v>
      </c>
      <c r="F38" s="28">
        <f>INDEX((B2:AY2,B10:AY11,B18:AY19,B26:AY27),1,40,B38)</f>
        <v>-800</v>
      </c>
      <c r="G38" s="56">
        <f>INDEX((B2:AY2,B10:AY11,B18:AY19,B26:AY27),1,42,B38)</f>
        <v>1023.656151579556</v>
      </c>
      <c r="H38" t="s" s="11">
        <f>INDEX((B2:AS2,B10:AS10,B18:AS18,B26:AS26),1,44,B38)</f>
        <v>50</v>
      </c>
      <c r="I38" s="28">
        <f>INDEX((B2:AY2,B10:AY11,B18:AY19,B26:AY27),1,46,B35)</f>
        <v>8798</v>
      </c>
      <c r="J38" s="28">
        <f>INDEX((B2:AY2,B10:AY11,B18:AY19,B26:AY27),1,48,B38)</f>
        <v>-1084</v>
      </c>
      <c r="K38" s="28">
        <f>INDEX((B2:AY2,B10:AY11,B18:AY19,B26:AY27),1,50,B38)</f>
        <v>5.82</v>
      </c>
      <c r="L38" t="s" s="11">
        <f>IF(K38&gt;2,"Tu prends pas de risque c'est bien :)","Tu prends des risques !!!!!!!!!")</f>
        <v>30</v>
      </c>
      <c r="M38" s="57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4"/>
      <c r="AO38" s="54"/>
      <c r="AP38" s="55"/>
      <c r="AQ38" s="55"/>
      <c r="AR38" s="54"/>
      <c r="AS38" s="54"/>
      <c r="AT38" s="54"/>
      <c r="AU38" s="54"/>
      <c r="AV38" s="54"/>
      <c r="AW38" s="54"/>
      <c r="AX38" s="54"/>
      <c r="AY38" s="54"/>
    </row>
    <row r="39" ht="34" customHeight="1">
      <c r="B39" t="s" s="4">
        <v>55</v>
      </c>
      <c r="C39" s="9">
        <f>C38+C37+C36+C35</f>
        <v>12242</v>
      </c>
      <c r="D39" s="20">
        <f>D38+D37+D36+D35</f>
        <v>87</v>
      </c>
      <c r="E39" s="20">
        <f>LARGE(E35:E38,1)</f>
        <v>8000</v>
      </c>
      <c r="F39" s="20">
        <f>SMALL(F35:F38,1)</f>
        <v>-5000</v>
      </c>
      <c r="G39" s="58">
        <f>STDEV(C4:AG8,C12:AG16,C20:AG24,C28:AG32)</f>
        <v>1177.859626690344</v>
      </c>
      <c r="H39" t="s" s="11">
        <f>IF(C39&gt;=C40,"Bon Mois","Mauvais Mois")</f>
        <v>56</v>
      </c>
      <c r="I39" s="20">
        <f>I38+I37+I36+I35</f>
        <v>35192</v>
      </c>
      <c r="J39" s="20">
        <f>J38+J37+J36+J35</f>
        <v>-6936</v>
      </c>
      <c r="K39" s="20">
        <f>ROUND(I39/-(J39),2)</f>
        <v>5.07</v>
      </c>
      <c r="L39" t="s" s="9">
        <f>IF(K39&gt;2,"Tu prends pas de risque c'est bien :)","Tu prends des risques !!!!!!!!!")</f>
        <v>30</v>
      </c>
      <c r="M39" s="57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4"/>
      <c r="AO39" s="54"/>
      <c r="AP39" s="55"/>
      <c r="AQ39" s="55"/>
      <c r="AR39" s="54"/>
      <c r="AS39" s="54"/>
      <c r="AT39" s="54"/>
      <c r="AU39" s="54"/>
      <c r="AV39" s="54"/>
      <c r="AW39" s="54"/>
      <c r="AX39" s="54"/>
      <c r="AY39" s="54"/>
    </row>
    <row r="40" ht="22" customHeight="1">
      <c r="B40" t="s" s="4">
        <v>57</v>
      </c>
      <c r="C40" s="3">
        <v>10000</v>
      </c>
      <c r="D40" s="59"/>
      <c r="E40" s="47"/>
      <c r="F40" s="47"/>
      <c r="G40" s="47"/>
      <c r="H40" s="47"/>
      <c r="I40" s="47"/>
      <c r="J40" s="47"/>
      <c r="K40" s="60"/>
      <c r="L40" s="47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4"/>
      <c r="AO40" s="54"/>
      <c r="AP40" s="55"/>
      <c r="AQ40" s="55"/>
      <c r="AR40" s="54"/>
      <c r="AS40" s="54"/>
      <c r="AT40" s="54"/>
      <c r="AU40" s="54"/>
      <c r="AV40" s="54"/>
      <c r="AW40" s="54"/>
      <c r="AX40" s="54"/>
      <c r="AY40" s="54"/>
    </row>
  </sheetData>
  <pageMargins left="0.75" right="0.75" top="1" bottom="1" header="0.5" footer="0.5"/>
  <pageSetup firstPageNumber="1" fitToHeight="1" fitToWidth="1" scale="100" useFirstPageNumber="0" orientation="portrait" pageOrder="downThenOver"/>
  <headerFooter>
    <oddFooter>&amp;L&amp;"Helvetica,Regular"&amp;12&amp;K000000	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