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49ee154f4282b68/Documents/Perso/05 - TRADING/"/>
    </mc:Choice>
  </mc:AlternateContent>
  <xr:revisionPtr revIDLastSave="97" documentId="8_{889E5D25-53A4-45A3-8984-F4309499C317}" xr6:coauthVersionLast="47" xr6:coauthVersionMax="47" xr10:uidLastSave="{517A3B52-4E89-40E4-ACB1-18EB17A1F0C6}"/>
  <bookViews>
    <workbookView xWindow="-120" yWindow="-120" windowWidth="29040" windowHeight="15720" xr2:uid="{A40E9E8F-55E5-4663-A91E-E95DC79093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G21" i="1"/>
  <c r="D36" i="1"/>
  <c r="C36" i="1"/>
  <c r="F21" i="1"/>
  <c r="H12" i="1"/>
  <c r="G12" i="1"/>
  <c r="F12" i="1"/>
  <c r="E12" i="1"/>
  <c r="E21" i="1" s="1"/>
  <c r="D12" i="1"/>
  <c r="D21" i="1" s="1"/>
  <c r="C12" i="1"/>
  <c r="C21" i="1" s="1"/>
  <c r="D27" i="1"/>
  <c r="C27" i="1"/>
  <c r="H13" i="1" a="1"/>
  <c r="H13" i="1" s="1"/>
  <c r="G13" i="1" a="1"/>
  <c r="G13" i="1" s="1"/>
  <c r="G14" i="1" s="1"/>
  <c r="F13" i="1" a="1"/>
  <c r="F13" i="1" s="1"/>
  <c r="F14" i="1" s="1"/>
  <c r="E13" i="1" a="1"/>
  <c r="E13" i="1" s="1"/>
  <c r="E14" i="1" s="1"/>
  <c r="D28" i="1" a="1"/>
  <c r="D28" i="1" s="1"/>
  <c r="C28" i="1" a="1"/>
  <c r="C28" i="1" s="1"/>
  <c r="C29" i="1" s="1"/>
  <c r="D13" i="1" a="1"/>
  <c r="D13" i="1" s="1"/>
  <c r="D14" i="1" s="1"/>
  <c r="C13" i="1" a="1"/>
  <c r="C13" i="1" s="1"/>
  <c r="C3" i="1" a="1"/>
  <c r="C3" i="1" s="1"/>
  <c r="C2" i="1" s="1"/>
  <c r="H14" i="1" l="1"/>
  <c r="H15" i="1" s="1"/>
  <c r="H16" i="1" s="1"/>
  <c r="H17" i="1" s="1"/>
  <c r="G15" i="1"/>
  <c r="G16" i="1" s="1"/>
  <c r="G17" i="1" s="1"/>
  <c r="F15" i="1"/>
  <c r="F16" i="1" s="1"/>
  <c r="F17" i="1" s="1"/>
  <c r="E15" i="1"/>
  <c r="E16" i="1" s="1"/>
  <c r="E17" i="1" s="1"/>
  <c r="D29" i="1"/>
  <c r="D30" i="1" s="1"/>
  <c r="D31" i="1" s="1"/>
  <c r="D32" i="1" s="1"/>
  <c r="C30" i="1"/>
  <c r="C14" i="1"/>
  <c r="C15" i="1" s="1"/>
  <c r="C16" i="1" s="1"/>
  <c r="C17" i="1" s="1"/>
  <c r="D15" i="1"/>
  <c r="D16" i="1" s="1"/>
  <c r="D17" i="1" s="1"/>
  <c r="D33" i="1" l="1"/>
  <c r="D34" i="1"/>
  <c r="D35" i="1" s="1"/>
  <c r="D18" i="1"/>
  <c r="D19" i="1"/>
  <c r="D20" i="1" s="1"/>
  <c r="F18" i="1"/>
  <c r="F19" i="1"/>
  <c r="F20" i="1" s="1"/>
  <c r="C18" i="1"/>
  <c r="C19" i="1"/>
  <c r="C20" i="1" s="1"/>
  <c r="E18" i="1"/>
  <c r="E19" i="1"/>
  <c r="E20" i="1" s="1"/>
  <c r="G18" i="1"/>
  <c r="G19" i="1"/>
  <c r="G20" i="1" s="1"/>
  <c r="H18" i="1"/>
  <c r="H19" i="1"/>
  <c r="H20" i="1" s="1"/>
  <c r="C31" i="1"/>
  <c r="C32" i="1" s="1"/>
  <c r="C33" i="1" l="1"/>
  <c r="C34" i="1"/>
  <c r="C3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5">
    <bk>
      <extLst>
        <ext uri="{3e2802c4-a4d2-4d8b-9148-e3be6c30e623}">
          <xlrd:rvb i="1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3"/>
        </ext>
      </extLst>
    </bk>
  </futureMetadata>
  <cellMetadata count="1">
    <bk>
      <rc t="1" v="0"/>
    </bk>
  </cellMetadata>
  <valueMetadata count="5">
    <bk>
      <rc t="2" v="0"/>
    </bk>
    <bk>
      <rc t="2" v="1"/>
    </bk>
    <bk>
      <rc t="2" v="2"/>
    </bk>
    <bk>
      <rc t="2" v="3"/>
    </bk>
    <bk>
      <rc t="2" v="4"/>
    </bk>
  </valueMetadata>
</metadata>
</file>

<file path=xl/sharedStrings.xml><?xml version="1.0" encoding="utf-8"?>
<sst xmlns="http://schemas.openxmlformats.org/spreadsheetml/2006/main" count="41" uniqueCount="28">
  <si>
    <t>Valeur du point</t>
  </si>
  <si>
    <t>Marge requise</t>
  </si>
  <si>
    <t>Sous-jacent</t>
  </si>
  <si>
    <t>Levier</t>
  </si>
  <si>
    <t>Capital</t>
  </si>
  <si>
    <t>MNQ</t>
  </si>
  <si>
    <t>NQ</t>
  </si>
  <si>
    <t>Valeur sous-jacent</t>
  </si>
  <si>
    <t>Exposition max</t>
  </si>
  <si>
    <t>Nb lots max</t>
  </si>
  <si>
    <t>Mnémonique PRT</t>
  </si>
  <si>
    <t>DSX</t>
  </si>
  <si>
    <t>DXM</t>
  </si>
  <si>
    <t>MES</t>
  </si>
  <si>
    <t xml:space="preserve">USA </t>
  </si>
  <si>
    <t>EUR</t>
  </si>
  <si>
    <t>ES</t>
  </si>
  <si>
    <t>MYM</t>
  </si>
  <si>
    <t>YM</t>
  </si>
  <si>
    <t>Levier désiré</t>
  </si>
  <si>
    <t>Nb lots levier max</t>
  </si>
  <si>
    <t>Position levier max</t>
  </si>
  <si>
    <t>Nb lot levier désiré</t>
  </si>
  <si>
    <t>Position levier désiré</t>
  </si>
  <si>
    <t>Coût contrat A/R</t>
  </si>
  <si>
    <t>Stop Profit mini</t>
  </si>
  <si>
    <t>Spread</t>
  </si>
  <si>
    <t>Tick /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</si>
</sst>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164" formatCode="_([$€-2]\ * #,##0.00_);_([$€-2]\ * \(#,##0.00\);_([$€-2]\ * &quot;-&quot;??_);_(@_)"/>
    <numFmt numFmtId="166" formatCode="#,##0.00\ &quot;€&quot;"/>
    <numFmt numFmtId="167" formatCode="#,##0.0\ &quot;€&quot;"/>
    <numFmt numFmtId="168" formatCode="#,##0\ &quot;€&quot;"/>
    <numFmt numFmtId="169" formatCode="[$$-409]#,##0"/>
    <numFmt numFmtId="170" formatCode="_([$$-409]* #,##0.00_);_([$$-409]* \(#,##0.00\);_([$$-409]* &quot;-&quot;??_);_(@_)"/>
    <numFmt numFmtId="171" formatCode="_-[$$-409]* #,##0.00_ ;_-[$$-409]* \-#,##0.00\ ;_-[$$-409]* &quot;-&quot;??_ ;_-@_ "/>
    <numFmt numFmtId="180" formatCode="[$$-409]#,##0.0"/>
    <numFmt numFmtId="182" formatCode="0&quot; $/pt&quot;"/>
    <numFmt numFmtId="183" formatCode="0&quot; €/pt&quot;"/>
    <numFmt numFmtId="184" formatCode="0&quot; tick&quot;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169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" fontId="2" fillId="3" borderId="2" xfId="2" applyNumberFormat="1" applyAlignment="1">
      <alignment horizontal="center"/>
    </xf>
    <xf numFmtId="6" fontId="1" fillId="2" borderId="1" xfId="1" applyNumberFormat="1" applyAlignment="1">
      <alignment horizontal="center"/>
    </xf>
    <xf numFmtId="164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0" fontId="3" fillId="4" borderId="0" xfId="0" applyFont="1" applyFill="1" applyAlignment="1">
      <alignment horizontal="center" vertical="center" textRotation="255"/>
    </xf>
    <xf numFmtId="0" fontId="3" fillId="5" borderId="0" xfId="0" applyFont="1" applyFill="1" applyAlignment="1">
      <alignment horizontal="center" vertical="center" textRotation="255"/>
    </xf>
    <xf numFmtId="180" fontId="0" fillId="0" borderId="0" xfId="0" applyNumberFormat="1" applyAlignment="1">
      <alignment horizontal="center"/>
    </xf>
    <xf numFmtId="0" fontId="1" fillId="2" borderId="1" xfId="1" applyNumberFormat="1" applyAlignment="1">
      <alignment horizontal="center"/>
    </xf>
    <xf numFmtId="0" fontId="3" fillId="5" borderId="0" xfId="0" applyFont="1" applyFill="1" applyAlignment="1">
      <alignment horizontal="center" vertical="center" textRotation="255"/>
    </xf>
    <xf numFmtId="0" fontId="3" fillId="4" borderId="0" xfId="0" applyFont="1" applyFill="1" applyAlignment="1">
      <alignment horizontal="center" vertical="center" textRotation="255"/>
    </xf>
    <xf numFmtId="0" fontId="2" fillId="3" borderId="2" xfId="2" applyNumberFormat="1" applyAlignment="1">
      <alignment horizontal="center"/>
    </xf>
    <xf numFmtId="182" fontId="2" fillId="3" borderId="2" xfId="2" applyNumberFormat="1" applyAlignment="1">
      <alignment horizontal="center"/>
    </xf>
    <xf numFmtId="183" fontId="2" fillId="3" borderId="2" xfId="2" applyNumberFormat="1" applyAlignment="1">
      <alignment horizontal="center"/>
    </xf>
    <xf numFmtId="184" fontId="1" fillId="2" borderId="1" xfId="1" applyNumberFormat="1" applyAlignment="1">
      <alignment horizontal="center"/>
    </xf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ichStyles" Target="richData/richStyles.xml"/><Relationship Id="rId13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12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11" Type="http://schemas.microsoft.com/office/2017/06/relationships/rdRichValueTypes" Target="richData/rdRichValueTypes.xml"/><Relationship Id="rId5" Type="http://schemas.openxmlformats.org/officeDocument/2006/relationships/sheetMetadata" Target="metadata.xml"/><Relationship Id="rId10" Type="http://schemas.microsoft.com/office/2017/06/relationships/rdSupportingPropertyBag" Target="richData/rdsupportingpropertybag.xml"/><Relationship Id="rId4" Type="http://schemas.openxmlformats.org/officeDocument/2006/relationships/sharedStrings" Target="sharedStrings.xml"/><Relationship Id="rId9" Type="http://schemas.microsoft.com/office/2017/06/relationships/rdSupportingPropertyBagStructure" Target="richData/rdsupportingpropertybagstructur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linkedentity">
      <keyFlags>
        <key name="%cvi">
          <flag name="ShowInCardView" value="0"/>
          <flag name="ShowInDotNotation" value="0"/>
          <flag name="ShowInAutoComplete" value="0"/>
          <flag name="ExcludeFromCalcComparison" value="1"/>
        </key>
      </keyFlags>
    </type>
    <type name="_linkedentitycore">
      <keyFlags>
        <key name="%EntityServiceId">
          <flag name="ShowInCardView" value="0"/>
          <flag name="ShowInDotNotation" value="0"/>
          <flag name="ShowInAutoComplete" value="0"/>
        </key>
        <key name="%EntitySubDomainId">
          <flag name="ShowInCardView" value="0"/>
          <flag name="ShowInDotNotation" value="0"/>
          <flag name="ShowInAutoComplete" value="0"/>
        </key>
        <key name="%EntityCulture">
          <flag name="ShowInCardView" value="0"/>
          <flag name="ShowInDotNotation" value="0"/>
          <flag name="ShowInAutoComplete" value="0"/>
        </key>
        <key name="%EntityId">
          <flag name="ShowInCardView" value="0"/>
          <flag name="ShowInDotNotation" value="0"/>
          <flag name="ShowInAutoComplete" value="0"/>
        </key>
        <key name="%IsRefreshable">
          <flag name="ShowInCardView" value="0"/>
          <flag name="ShowInAutoComplete" value="0"/>
          <flag name="ExcludeFromCalcComparison" value="1"/>
        </key>
        <key name="%ProviderInfo">
          <flag name="ShowInCardView" value="0"/>
          <flag name="ShowInDotNotation" value="0"/>
          <flag name="ShowInAutoComplete" value="0"/>
        </key>
        <key name="%DataProviderExternalLinkLogo">
          <flag name="ShowInCardView" value="0"/>
          <flag name="ShowInDotNotation" value="0"/>
          <flag name="ShowInAutoComplete" value="0"/>
        </key>
        <key name="%DataProviderExternalLink">
          <flag name="ShowInCardView" value="0"/>
          <flag name="ShowInDotNotation" value="0"/>
          <flag name="ShowInAutoComplete" value="0"/>
        </key>
        <key name="%OutdatedReason">
          <flag name="ShowInCardView" value="0"/>
          <flag name="ShowInDotNotation" value="0"/>
          <flag name="ShowInAutoComplete" value="0"/>
          <flag name="ExcludeFromCalcComparison" value="1"/>
        </key>
      </keyFlags>
    </type>
  </types>
</rvTypesInfo>
</file>

<file path=xl/richData/rdrichvalue.xml><?xml version="1.0" encoding="utf-8"?>
<rvData xmlns="http://schemas.microsoft.com/office/spreadsheetml/2017/richdata" count="14">
  <rv s="0">
    <v>fr-FR</v>
    <v>avyn9c</v>
    <v>268435456</v>
    <v>1</v>
    <v>Avec Refinitiv</v>
    <v>0</v>
    <v>1</v>
    <v>USD/EUR</v>
    <v>3</v>
    <v>4</v>
    <v>Finance</v>
    <v>5</v>
    <v>0.91520000000000001</v>
    <v>0.89390000000000003</v>
    <v>0.92190000000000005</v>
    <v>USDEUR</v>
    <v>USD</v>
    <v>45015.607754629629</v>
    <v>EUR</v>
    <v>0.92390000000000005</v>
    <v>1.0485</v>
    <v>-6.2909999999999997E-3</v>
    <v>-5.7999999999999996E-3</v>
    <v>US Dollar/Euro FX Cross Rate</v>
    <v>0.92200000000000004</v>
    <v>0.91610000000000003</v>
    <v>Paire de devises</v>
    <v>USD/EUR</v>
  </rv>
  <rv s="1">
    <v>0</v>
  </rv>
  <rv s="2">
    <v>https://www.bing.com/financeapi/forcetrigger?t=a3yy77&amp;q=NASDAQ+100+Index&amp;form=skydnc</v>
    <v>Learn more on Bing</v>
  </rv>
  <rv s="3">
    <v>fr-FR</v>
    <v>a3yy77</v>
    <v>268435456</v>
    <v>1</v>
    <v>Avec Refinitiv</v>
    <v>6</v>
    <v>7</v>
    <v>NASDAQ 100 Index</v>
    <v>8</v>
    <v>9</v>
    <v>Finance</v>
    <v>10</v>
    <v>12911.54</v>
    <v>10440.638000000001</v>
    <v>12846.031000000001</v>
    <v>NDX</v>
    <v>12985.117</v>
    <v>15265.422</v>
    <v>2</v>
    <v>8.8430000000000002E-3</v>
    <v>113.596</v>
    <v>NASDAQ 100 Index</v>
    <v>12934.993</v>
    <v>US</v>
    <v>12959.627</v>
    <v>Indice</v>
    <v>NASDAQ 100 Index</v>
  </rv>
  <rv s="1">
    <v>3</v>
  </rv>
  <rv s="2">
    <v>https://www.bing.com/financeapi/forcetrigger?t=a33k6h&amp;q=S%26P+500+INDEX&amp;form=skydnc</v>
    <v>Learn more on Bing</v>
  </rv>
  <rv s="3">
    <v>fr-FR</v>
    <v>a33k6h</v>
    <v>268435456</v>
    <v>1</v>
    <v>Avec Refinitiv</v>
    <v>6</v>
    <v>7</v>
    <v>S&amp;P 500 INDEX</v>
    <v>8</v>
    <v>9</v>
    <v>Finance</v>
    <v>10</v>
    <v>4042.92</v>
    <v>3491.58</v>
    <v>4027.81</v>
    <v>INX</v>
    <v>4057.85</v>
    <v>4637.3</v>
    <v>5</v>
    <v>5.241E-3</v>
    <v>21.11</v>
    <v>S&amp;P 500 INDEX</v>
    <v>4046.74</v>
    <v>US</v>
    <v>4048.92</v>
    <v>Indice</v>
    <v>S&amp;P 500 INDEX</v>
  </rv>
  <rv s="1">
    <v>6</v>
  </rv>
  <rv s="2">
    <v>https://www.bing.com/financeapi/forcetrigger?t=a6qja2&amp;q=DOW+JONES+INDU+AVERAGE+NDX&amp;form=skydnc</v>
    <v>Learn more on Bing</v>
  </rv>
  <rv s="3">
    <v>fr-FR</v>
    <v>a6qja2</v>
    <v>268435456</v>
    <v>1</v>
    <v>Avec Refinitiv</v>
    <v>6</v>
    <v>7</v>
    <v>DOW JONES INDU AVERAGE NDX</v>
    <v>8</v>
    <v>9</v>
    <v>Finance</v>
    <v>10</v>
    <v>32764.05</v>
    <v>28660.94</v>
    <v>32717.599999999999</v>
    <v>DJI</v>
    <v>32905.800000000003</v>
    <v>35492.22</v>
    <v>8</v>
    <v>2.6410000000000001E-3</v>
    <v>86.41</v>
    <v>DOW JONES INDU AVERAGE NDX</v>
    <v>32807.43</v>
    <v>US</v>
    <v>32804.01</v>
    <v>Indice</v>
    <v>DOW JONES INDU AVERAGE NDX</v>
  </rv>
  <rv s="1">
    <v>9</v>
  </rv>
  <rv s="2">
    <v>https://www.bing.com/financeapi/forcetrigger?t=afx2kr&amp;q=DEUTSCHE+BORSE+DAX+INDEX&amp;form=skydnc</v>
    <v>Learn more on Bing</v>
  </rv>
  <rv s="3">
    <v>fr-FR</v>
    <v>afx2kr</v>
    <v>268435456</v>
    <v>1</v>
    <v>Avec Refinitiv</v>
    <v>6</v>
    <v>7</v>
    <v>DEUTSCHE BORSE DAX INDEX</v>
    <v>8</v>
    <v>11</v>
    <v>Finance</v>
    <v>10</v>
    <v>15424.69</v>
    <v>13976.44</v>
    <v>15328.78</v>
    <v>DAX</v>
    <v>15536.42</v>
    <v>15706.37</v>
    <v>11</v>
    <v>1.026E-2</v>
    <v>157.27000000000001</v>
    <v>DEUTSCHE BORSE DAX INDEX</v>
    <v>15429.38</v>
    <v>DE</v>
    <v>15486.05</v>
    <v>Indice</v>
    <v>DEUTSCHE BORSE DAX INDEX</v>
  </rv>
  <rv s="1">
    <v>12</v>
  </rv>
</rvData>
</file>

<file path=xl/richData/rdrichvaluestructure.xml><?xml version="1.0" encoding="utf-8"?>
<rvStructures xmlns="http://schemas.microsoft.com/office/spreadsheetml/2017/richdata" count="4">
  <s t="_linkedentitycore">
    <k n="%EntityCulture" t="s"/>
    <k n="%EntityId" t="s"/>
    <k n="%EntityServiceId"/>
    <k n="%IsRefreshable" t="b"/>
    <k n="%ProviderInfo" t="s"/>
    <k n="_CanonicalPropertyNames" t="spb"/>
    <k n="_Display" t="spb"/>
    <k n="_DisplayString" t="s"/>
    <k n="_Flags" t="spb"/>
    <k n="_Format" t="spb"/>
    <k n="_Icon" t="s"/>
    <k n="_SubLabel" t="spb"/>
    <k n="Bas"/>
    <k n="Bas depuis 52 semaines"/>
    <k n="Clôture précédente"/>
    <k n="Code mnémonique" t="s"/>
    <k n="De la devise" t="s"/>
    <k n="Dernière heure d'échange"/>
    <k n="Devise" t="s"/>
    <k n="Haut"/>
    <k n="Haut depuis 52 semaines"/>
    <k n="Modification (%)"/>
    <k n="Modifier"/>
    <k n="Nom" t="s"/>
    <k n="Ouvrir"/>
    <k n="Prix"/>
    <k n="Type d'instrument" t="s"/>
    <k n="UniqueName" t="s"/>
  </s>
  <s t="_linkedentity">
    <k n="%cvi" t="r"/>
  </s>
  <s t="_hyperlink">
    <k n="Address" t="s"/>
    <k n="Text" t="s"/>
  </s>
  <s t="_linkedentitycore">
    <k n="%EntityCulture" t="s"/>
    <k n="%EntityId" t="s"/>
    <k n="%EntityServiceId"/>
    <k n="%IsRefreshable" t="b"/>
    <k n="%ProviderInfo" t="s"/>
    <k n="_CanonicalPropertyNames" t="spb"/>
    <k n="_Display" t="spb"/>
    <k n="_DisplayString" t="s"/>
    <k n="_Flags" t="spb"/>
    <k n="_Format" t="spb"/>
    <k n="_Icon" t="s"/>
    <k n="_SubLabel" t="spb"/>
    <k n="Bas"/>
    <k n="Bas depuis 52 semaines"/>
    <k n="Clôture précédente"/>
    <k n="Code mnémonique" t="s"/>
    <k n="Haut"/>
    <k n="Haut depuis 52 semaines"/>
    <k n="LearnMoreOnLink" t="r"/>
    <k n="Modification (%)"/>
    <k n="Modifier"/>
    <k n="Nom" t="s"/>
    <k n="Ouvrir"/>
    <k n="Pays/région" t="s"/>
    <k n="Prix"/>
    <k n="Type d'instrument" t="s"/>
    <k n="UniqueName" t="s"/>
  </s>
</rvStructures>
</file>

<file path=xl/richData/rdsupportingpropertybag.xml><?xml version="1.0" encoding="utf-8"?>
<supportingPropertyBags xmlns="http://schemas.microsoft.com/office/spreadsheetml/2017/richdata2">
  <spbArrays count="2">
    <a count="28">
      <v t="s">%EntityServiceId</v>
      <v t="s">_Format</v>
      <v t="s">%IsRefreshable</v>
      <v t="s">_CanonicalPropertyNames</v>
      <v t="s">%EntityCulture</v>
      <v t="s">%EntityId</v>
      <v t="s">_Icon</v>
      <v t="s">_Display</v>
      <v t="s">Nom</v>
      <v t="s">Prix</v>
      <v t="s">_SubLabel</v>
      <v t="s">Dernière heure d'échange</v>
      <v t="s">Code mnémonique</v>
      <v t="s">Modifier</v>
      <v t="s">Modification (%)</v>
      <v t="s">Devise</v>
      <v t="s">De la devise</v>
      <v t="s">Clôture précédente</v>
      <v t="s">Ouvrir</v>
      <v t="s">Haut</v>
      <v t="s">Bas</v>
      <v t="s">Haut depuis 52 semaines</v>
      <v t="s">Bas depuis 52 semaines</v>
      <v t="s">Type d'instrument</v>
      <v t="s">_Flags</v>
      <v t="s">UniqueName</v>
      <v t="s">_DisplayString</v>
      <v t="s">%ProviderInfo</v>
    </a>
    <a count="27">
      <v t="s">%EntityServiceId</v>
      <v t="s">_Format</v>
      <v t="s">%IsRefreshable</v>
      <v t="s">_CanonicalPropertyNames</v>
      <v t="s">%EntityCulture</v>
      <v t="s">%EntityId</v>
      <v t="s">_Icon</v>
      <v t="s">_Display</v>
      <v t="s">Nom</v>
      <v t="s">Prix</v>
      <v t="s">Code mnémonique</v>
      <v t="s">_SubLabel</v>
      <v t="s">Modifier</v>
      <v t="s">Modification (%)</v>
      <v t="s">Pays/région</v>
      <v t="s">Clôture précédente</v>
      <v t="s">Ouvrir</v>
      <v t="s">Haut</v>
      <v t="s">Bas</v>
      <v t="s">Haut depuis 52 semaines</v>
      <v t="s">Bas depuis 52 semaines</v>
      <v t="s">Type d'instrument</v>
      <v t="s">_Flags</v>
      <v t="s">UniqueName</v>
      <v t="s">_DisplayString</v>
      <v t="s">LearnMoreOnLink</v>
      <v t="s">%ProviderInfo</v>
    </a>
  </spbArrays>
  <spbData count="12">
    <spb s="0">
      <v>Low</v>
      <v>Name</v>
      <v>High</v>
      <v>Price</v>
      <v>Currency</v>
      <v>Open</v>
      <v>Change</v>
      <v>UniqueName</v>
      <v>From currency</v>
      <v>%ProviderInfo</v>
      <v>Ticker symbol</v>
      <v>Change (%)</v>
      <v>Instrument type</v>
      <v>Previous close</v>
      <v>52 week low</v>
      <v>52 week high</v>
      <v>Last trade time</v>
    </spb>
    <spb s="1">
      <v>0</v>
      <v>Name</v>
    </spb>
    <spb s="2">
      <v>0</v>
      <v>0</v>
      <v>0</v>
    </spb>
    <spb s="3">
      <v>2</v>
      <v>2</v>
    </spb>
    <spb s="4">
      <v>1</v>
      <v>2</v>
      <v>1</v>
      <v>1</v>
      <v>1</v>
      <v>1</v>
      <v>3</v>
      <v>4</v>
      <v>1</v>
      <v>1</v>
      <v>1</v>
      <v>5</v>
    </spb>
    <spb s="5">
      <v>GMT</v>
    </spb>
    <spb s="6">
      <v>Low</v>
      <v>Name</v>
      <v>High</v>
      <v>Price</v>
      <v>Open</v>
      <v>Change</v>
      <v>UniqueName</v>
      <v>Country/region</v>
      <v>%ProviderInfo</v>
      <v>Ticker symbol</v>
      <v>LearnMoreOnLink</v>
      <v>Change (%)</v>
      <v>Instrument type</v>
      <v>Previous close</v>
      <v>52 week low</v>
      <v>52 week high</v>
    </spb>
    <spb s="7">
      <v>1</v>
      <v>Name</v>
      <v>LearnMoreOnLink</v>
    </spb>
    <spb s="8">
      <v>2</v>
      <v>2</v>
      <v>2</v>
    </spb>
    <spb s="9">
      <v>6</v>
      <v>2</v>
      <v>6</v>
      <v>6</v>
      <v>6</v>
      <v>6</v>
      <v>3</v>
      <v>4</v>
      <v>6</v>
      <v>6</v>
      <v>6</v>
    </spb>
    <spb s="10">
      <v xml:space="preserve">depuis la clôture précédente </v>
      <v xml:space="preserve">depuis la clôture précédente </v>
    </spb>
    <spb s="9">
      <v>1</v>
      <v>2</v>
      <v>1</v>
      <v>1</v>
      <v>1</v>
      <v>1</v>
      <v>3</v>
      <v>4</v>
      <v>1</v>
      <v>1</v>
      <v>1</v>
    </spb>
  </spbData>
</supportingPropertyBags>
</file>

<file path=xl/richData/rdsupportingpropertybagstructure.xml><?xml version="1.0" encoding="utf-8"?>
<spbStructures xmlns="http://schemas.microsoft.com/office/spreadsheetml/2017/richdata2" count="11">
  <s>
    <k n="Bas" t="s"/>
    <k n="Nom" t="s"/>
    <k n="Haut" t="s"/>
    <k n="Prix" t="s"/>
    <k n="Devise" t="s"/>
    <k n="Ouvrir" t="s"/>
    <k n="Modifier" t="s"/>
    <k n="UniqueName" t="s"/>
    <k n="De la devise" t="s"/>
    <k n="%ProviderInfo" t="s"/>
    <k n="Code mnémonique" t="s"/>
    <k n="Modification (%)" t="s"/>
    <k n="Type d'instrument" t="s"/>
    <k n="Clôture précédente" t="s"/>
    <k n="Bas depuis 52 semaines" t="s"/>
    <k n="Haut depuis 52 semaines" t="s"/>
    <k n="Dernière heure d'échange" t="s"/>
  </s>
  <s>
    <k n="^Order" t="spba"/>
    <k n="TitleProperty" t="s"/>
  </s>
  <s>
    <k n="ShowInCardView" t="b"/>
    <k n="ShowInDotNotation" t="b"/>
    <k n="ShowInAutoComplete" t="b"/>
  </s>
  <s>
    <k n="UniqueName" t="spb"/>
    <k n="`%ProviderInfo" t="spb"/>
  </s>
  <s>
    <k n="Bas" t="i"/>
    <k n="Nom" t="i"/>
    <k n="Haut" t="i"/>
    <k n="Prix" t="i"/>
    <k n="Ouvrir" t="i"/>
    <k n="Modifier" t="i"/>
    <k n="Modification (%)" t="i"/>
    <k n="`%EntityServiceId" t="i"/>
    <k n="Clôture précédente" t="i"/>
    <k n="Bas depuis 52 semaines" t="i"/>
    <k n="Haut depuis 52 semaines" t="i"/>
    <k n="Dernière heure d'échange" t="i"/>
  </s>
  <s>
    <k n="Dernière heure d'échange" t="s"/>
  </s>
  <s>
    <k n="Bas" t="s"/>
    <k n="Nom" t="s"/>
    <k n="Haut" t="s"/>
    <k n="Prix" t="s"/>
    <k n="Ouvrir" t="s"/>
    <k n="Modifier" t="s"/>
    <k n="UniqueName" t="s"/>
    <k n="Pays/région" t="s"/>
    <k n="%ProviderInfo" t="s"/>
    <k n="Code mnémonique" t="s"/>
    <k n="LearnMoreOnLink" t="s"/>
    <k n="Modification (%)" t="s"/>
    <k n="Type d'instrument" t="s"/>
    <k n="Clôture précédente" t="s"/>
    <k n="Bas depuis 52 semaines" t="s"/>
    <k n="Haut depuis 52 semaines" t="s"/>
  </s>
  <s>
    <k n="^Order" t="spba"/>
    <k n="TitleProperty" t="s"/>
    <k n="SubTitleProperty" t="s"/>
  </s>
  <s>
    <k n="UniqueName" t="spb"/>
    <k n="`%ProviderInfo" t="spb"/>
    <k n="LearnMoreOnLink" t="spb"/>
  </s>
  <s>
    <k n="Bas" t="i"/>
    <k n="Nom" t="i"/>
    <k n="Haut" t="i"/>
    <k n="Prix" t="i"/>
    <k n="Ouvrir" t="i"/>
    <k n="Modifier" t="i"/>
    <k n="Modification (%)" t="i"/>
    <k n="`%EntityServiceId" t="i"/>
    <k n="Clôture précédente" t="i"/>
    <k n="Bas depuis 52 semaines" t="i"/>
    <k n="Haut depuis 52 semaines" t="i"/>
  </s>
  <s>
    <k n="Modifier" t="s"/>
    <k n="Modification (%)" t="s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4">
    <x:dxf>
      <x:numFmt numFmtId="2" formatCode="0.00"/>
    </x:dxf>
    <x:dxf>
      <x:numFmt numFmtId="0" formatCode="General"/>
    </x:dxf>
    <x:dxf>
      <x:numFmt numFmtId="27" formatCode="dd/mm/yyyy\ hh:mm"/>
    </x:dxf>
    <x:dxf>
      <x:numFmt numFmtId="14" formatCode="0.00%"/>
    </x:dxf>
  </dxfs>
  <richProperties>
    <rPr n="NumberFormat" t="s"/>
    <rPr n="IsTitleField" t="b"/>
  </richProperties>
  <richStyles>
    <rSty dxfid="1">
      <rpv i="0">_([$€-x-euro2] * #,##0.00_);_([$€-x-euro2] * (#,##0.00);_([$€-x-euro2] * "-"??_);_(@_)</rpv>
    </rSty>
    <rSty>
      <rpv i="1">1</rpv>
    </rSty>
    <rSty dxfid="3"/>
    <rSty dxfid="0">
      <rpv i="0">0.00</rpv>
    </rSty>
    <rSty dxfid="2"/>
    <rSty dxfid="1">
      <rpv i="0">_([$$-en-US]* #,##0.00_);_([$$-en-US]* (#,##0.00);_([$$-en-US]* "-"??_);_(@_)</rpv>
    </rSty>
  </richStyles>
</richStyle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35170-2641-409B-8E26-12EE00B57B56}">
  <dimension ref="A1:H36"/>
  <sheetViews>
    <sheetView tabSelected="1" workbookViewId="0">
      <selection activeCell="J16" sqref="J16"/>
    </sheetView>
  </sheetViews>
  <sheetFormatPr baseColWidth="10" defaultRowHeight="15" x14ac:dyDescent="0.25"/>
  <cols>
    <col min="1" max="1" width="5.85546875" bestFit="1" customWidth="1"/>
    <col min="2" max="2" width="20" bestFit="1" customWidth="1"/>
    <col min="3" max="6" width="30.42578125" style="1" customWidth="1"/>
    <col min="7" max="8" width="30.42578125" customWidth="1"/>
  </cols>
  <sheetData>
    <row r="1" spans="1:8" x14ac:dyDescent="0.25">
      <c r="B1" s="6" t="s">
        <v>4</v>
      </c>
      <c r="C1" s="8">
        <v>100000</v>
      </c>
    </row>
    <row r="2" spans="1:8" x14ac:dyDescent="0.25">
      <c r="B2" s="6"/>
      <c r="C2" s="2">
        <f>C1/C3</f>
        <v>108471.63466753444</v>
      </c>
    </row>
    <row r="3" spans="1:8" x14ac:dyDescent="0.25">
      <c r="B3" t="e" vm="1">
        <v>#VALUE!</v>
      </c>
      <c r="C3" s="9" cm="1">
        <f t="array" ref="C3">_FV(B3,"Clôture précédente",TRUE)</f>
        <v>0.92190000000000005</v>
      </c>
    </row>
    <row r="4" spans="1:8" ht="3.75" customHeight="1" x14ac:dyDescent="0.25">
      <c r="C4" s="9"/>
    </row>
    <row r="5" spans="1:8" x14ac:dyDescent="0.25">
      <c r="B5" s="1" t="s">
        <v>19</v>
      </c>
      <c r="C5" s="17">
        <v>5</v>
      </c>
    </row>
    <row r="6" spans="1:8" x14ac:dyDescent="0.25">
      <c r="B6" s="1" t="s">
        <v>26</v>
      </c>
      <c r="C6" s="23">
        <v>1</v>
      </c>
    </row>
    <row r="7" spans="1:8" ht="3.75" customHeight="1" x14ac:dyDescent="0.25">
      <c r="C7" s="9"/>
    </row>
    <row r="8" spans="1:8" x14ac:dyDescent="0.25">
      <c r="A8" s="14" t="s">
        <v>14</v>
      </c>
      <c r="B8" t="s">
        <v>2</v>
      </c>
      <c r="C8" s="1" t="e" vm="2">
        <v>#VALUE!</v>
      </c>
      <c r="D8" s="1" t="e" vm="2">
        <v>#VALUE!</v>
      </c>
      <c r="E8" s="1" t="e" vm="3">
        <v>#VALUE!</v>
      </c>
      <c r="F8" s="1" t="e" vm="3">
        <v>#VALUE!</v>
      </c>
      <c r="G8" s="1" t="e" vm="4">
        <v>#VALUE!</v>
      </c>
      <c r="H8" s="1" t="e" vm="4">
        <v>#VALUE!</v>
      </c>
    </row>
    <row r="9" spans="1:8" x14ac:dyDescent="0.25">
      <c r="A9" s="14"/>
      <c r="B9" t="s">
        <v>10</v>
      </c>
      <c r="C9" s="1" t="s">
        <v>5</v>
      </c>
      <c r="D9" s="1" t="s">
        <v>6</v>
      </c>
      <c r="E9" s="1" t="s">
        <v>13</v>
      </c>
      <c r="F9" s="1" t="s">
        <v>16</v>
      </c>
      <c r="G9" s="1" t="s">
        <v>17</v>
      </c>
      <c r="H9" s="1" t="s">
        <v>18</v>
      </c>
    </row>
    <row r="10" spans="1:8" x14ac:dyDescent="0.25">
      <c r="A10" s="14"/>
      <c r="B10" t="s">
        <v>0</v>
      </c>
      <c r="C10" s="2">
        <v>2</v>
      </c>
      <c r="D10" s="2">
        <v>20</v>
      </c>
      <c r="E10" s="2">
        <v>5</v>
      </c>
      <c r="F10" s="2">
        <v>50</v>
      </c>
      <c r="G10" s="16">
        <v>0.5</v>
      </c>
      <c r="H10" s="2">
        <v>5</v>
      </c>
    </row>
    <row r="11" spans="1:8" x14ac:dyDescent="0.25">
      <c r="A11" s="14"/>
      <c r="B11" t="s">
        <v>27</v>
      </c>
      <c r="C11" s="5">
        <v>0.25</v>
      </c>
      <c r="D11" s="5">
        <v>0.25</v>
      </c>
      <c r="E11" s="5">
        <v>0.25</v>
      </c>
      <c r="F11" s="5">
        <v>0.25</v>
      </c>
      <c r="G11" s="5">
        <v>1</v>
      </c>
      <c r="H11" s="5">
        <v>1</v>
      </c>
    </row>
    <row r="12" spans="1:8" x14ac:dyDescent="0.25">
      <c r="A12" s="14"/>
      <c r="B12" t="s">
        <v>24</v>
      </c>
      <c r="C12" s="16">
        <f>0.3*2</f>
        <v>0.6</v>
      </c>
      <c r="D12" s="16">
        <f>0.85*2</f>
        <v>1.7</v>
      </c>
      <c r="E12" s="16">
        <f>0.3*2</f>
        <v>0.6</v>
      </c>
      <c r="F12" s="16">
        <f>0.85*2</f>
        <v>1.7</v>
      </c>
      <c r="G12" s="16">
        <f>0.3*2</f>
        <v>0.6</v>
      </c>
      <c r="H12" s="16">
        <f>0.85*2</f>
        <v>1.7</v>
      </c>
    </row>
    <row r="13" spans="1:8" x14ac:dyDescent="0.25">
      <c r="A13" s="14"/>
      <c r="B13" t="s">
        <v>7</v>
      </c>
      <c r="C13" s="3" cm="1">
        <f t="array" ref="C13">_FV(C8,"Clôture précédente",TRUE)</f>
        <v>12846.031000000001</v>
      </c>
      <c r="D13" s="3" cm="1">
        <f t="array" ref="D13">_FV(D8,"Clôture précédente",TRUE)</f>
        <v>12846.031000000001</v>
      </c>
      <c r="E13" s="3" cm="1">
        <f t="array" ref="E13">_FV(E8,"Clôture précédente",TRUE)</f>
        <v>4027.81</v>
      </c>
      <c r="F13" s="3" cm="1">
        <f t="array" ref="F13">_FV(F8,"Clôture précédente",TRUE)</f>
        <v>4027.81</v>
      </c>
      <c r="G13" s="3" cm="1">
        <f t="array" ref="G13">_FV(G8,"Clôture précédente",TRUE)</f>
        <v>32717.599999999999</v>
      </c>
      <c r="H13" s="3" cm="1">
        <f t="array" ref="H13">_FV(H8,"Clôture précédente",TRUE)</f>
        <v>32717.599999999999</v>
      </c>
    </row>
    <row r="14" spans="1:8" x14ac:dyDescent="0.25">
      <c r="A14" s="14"/>
      <c r="B14" t="s">
        <v>1</v>
      </c>
      <c r="C14" s="4">
        <f>C13/10</f>
        <v>1284.6031</v>
      </c>
      <c r="D14" s="4">
        <f>D13</f>
        <v>12846.031000000001</v>
      </c>
      <c r="E14" s="4">
        <f>E13/5</f>
        <v>805.56200000000001</v>
      </c>
      <c r="F14" s="4">
        <f>F13*2</f>
        <v>8055.62</v>
      </c>
      <c r="G14" s="4">
        <f>G13/50</f>
        <v>654.35199999999998</v>
      </c>
      <c r="H14" s="4">
        <f>H13/5</f>
        <v>6543.5199999999995</v>
      </c>
    </row>
    <row r="15" spans="1:8" x14ac:dyDescent="0.25">
      <c r="A15" s="14"/>
      <c r="B15" t="s">
        <v>3</v>
      </c>
      <c r="C15" s="5">
        <f>C13*C10/C14</f>
        <v>20</v>
      </c>
      <c r="D15" s="5">
        <f>D13*D10/D14</f>
        <v>20</v>
      </c>
      <c r="E15" s="5">
        <f>E13*E10/E14</f>
        <v>25</v>
      </c>
      <c r="F15" s="5">
        <f>F13*F10/F14</f>
        <v>25</v>
      </c>
      <c r="G15" s="5">
        <f>G13*G10/G14</f>
        <v>25</v>
      </c>
      <c r="H15" s="5">
        <f>H13*H10/H14</f>
        <v>25.000000000000004</v>
      </c>
    </row>
    <row r="16" spans="1:8" x14ac:dyDescent="0.25">
      <c r="A16" s="14"/>
      <c r="B16" t="s">
        <v>8</v>
      </c>
      <c r="C16" s="2">
        <f>$C$2*C15</f>
        <v>2169432.6933506886</v>
      </c>
      <c r="D16" s="2">
        <f>$C$2*D15</f>
        <v>2169432.6933506886</v>
      </c>
      <c r="E16" s="2">
        <f>$C$2*E15</f>
        <v>2711790.8666883609</v>
      </c>
      <c r="F16" s="2">
        <f>$C$2*F15</f>
        <v>2711790.8666883609</v>
      </c>
      <c r="G16" s="2">
        <f>$C$2*G15</f>
        <v>2711790.8666883609</v>
      </c>
      <c r="H16" s="2">
        <f>$C$2*H15</f>
        <v>2711790.8666883614</v>
      </c>
    </row>
    <row r="17" spans="1:8" x14ac:dyDescent="0.25">
      <c r="A17" s="14"/>
      <c r="B17" t="s">
        <v>20</v>
      </c>
      <c r="C17" s="7">
        <f>ROUNDDOWN(C16/(C13*C10),0)</f>
        <v>84</v>
      </c>
      <c r="D17" s="7">
        <f>ROUNDDOWN(D16/(D13*D10),0)</f>
        <v>8</v>
      </c>
      <c r="E17" s="7">
        <f>ROUNDDOWN(E16/(E13*E10),0)</f>
        <v>134</v>
      </c>
      <c r="F17" s="7">
        <f>ROUNDDOWN(F16/(F13*F10),0)</f>
        <v>13</v>
      </c>
      <c r="G17" s="7">
        <f>ROUNDDOWN(G16/(G13*G10),0)</f>
        <v>165</v>
      </c>
      <c r="H17" s="7">
        <f>ROUNDDOWN(H16/(H13*H10),0)</f>
        <v>16</v>
      </c>
    </row>
    <row r="18" spans="1:8" x14ac:dyDescent="0.25">
      <c r="A18" s="14"/>
      <c r="B18" t="s">
        <v>21</v>
      </c>
      <c r="C18" s="21">
        <f>C17*C10</f>
        <v>168</v>
      </c>
      <c r="D18" s="21">
        <f>D17*D10</f>
        <v>160</v>
      </c>
      <c r="E18" s="21">
        <f>E17*E10</f>
        <v>670</v>
      </c>
      <c r="F18" s="21">
        <f>F17*F10</f>
        <v>650</v>
      </c>
      <c r="G18" s="21">
        <f>G17*G10</f>
        <v>82.5</v>
      </c>
      <c r="H18" s="21">
        <f>H17*H10</f>
        <v>80</v>
      </c>
    </row>
    <row r="19" spans="1:8" x14ac:dyDescent="0.25">
      <c r="A19" s="19"/>
      <c r="B19" t="s">
        <v>22</v>
      </c>
      <c r="C19" s="20">
        <f>ROUNDDOWN(C17/C15*$C$5,0)</f>
        <v>21</v>
      </c>
      <c r="D19" s="20">
        <f>ROUNDDOWN(D17/D15*$C$5,0)</f>
        <v>2</v>
      </c>
      <c r="E19" s="20">
        <f>ROUNDDOWN(E17/E15*$C$5,0)</f>
        <v>26</v>
      </c>
      <c r="F19" s="20">
        <f>ROUNDDOWN(F17/F15*$C$5,0)</f>
        <v>2</v>
      </c>
      <c r="G19" s="20">
        <f>ROUNDDOWN(G17/G15*$C$5,0)</f>
        <v>33</v>
      </c>
      <c r="H19" s="20">
        <f>ROUNDDOWN(H17/H15*$C$5,0)</f>
        <v>3</v>
      </c>
    </row>
    <row r="20" spans="1:8" x14ac:dyDescent="0.25">
      <c r="A20" s="19"/>
      <c r="B20" t="s">
        <v>23</v>
      </c>
      <c r="C20" s="21">
        <f>C19*C10</f>
        <v>42</v>
      </c>
      <c r="D20" s="21">
        <f>D19*D10</f>
        <v>40</v>
      </c>
      <c r="E20" s="21">
        <f>E19*E10</f>
        <v>130</v>
      </c>
      <c r="F20" s="21">
        <f>F19*F10</f>
        <v>100</v>
      </c>
      <c r="G20" s="21">
        <f>G19*G10</f>
        <v>16.5</v>
      </c>
      <c r="H20" s="21">
        <f>H19*H10</f>
        <v>15</v>
      </c>
    </row>
    <row r="21" spans="1:8" x14ac:dyDescent="0.25">
      <c r="A21" s="19"/>
      <c r="B21" t="s">
        <v>25</v>
      </c>
      <c r="C21" s="20" t="str">
        <f>CONCATENATE(ROUNDUP((C12+2*C11*C10)/(C10*C11),0)," ticks - ",ROUNDUP((C12+2*C11*C10)/(C10*C11)*C11,1)," pt")</f>
        <v>4 ticks - 0,8 pt</v>
      </c>
      <c r="D21" s="20" t="str">
        <f>CONCATENATE(ROUNDUP((D12+2*D11*D10)/(D10*D11),0)," ticks - ",ROUNDUP((D12+2*D11*D10)/(D10*D11)*D11,1)," pt")</f>
        <v>3 ticks - 0,6 pt</v>
      </c>
      <c r="E21" s="20" t="str">
        <f>CONCATENATE(ROUNDUP((E12+2*E11*E10)/(E10*E11),0)," ticks - ",ROUNDUP((E12+2*E11*E10)/(E10*E11)*E11,1)," pt")</f>
        <v>3 ticks - 0,7 pt</v>
      </c>
      <c r="F21" s="20" t="str">
        <f>CONCATENATE(ROUNDUP((F12+2*F11*F10)/(F10*F11),0)," ticks - ",ROUNDUP((F12+2*F11*F10)/(F10*F11)*F11,1)," pt")</f>
        <v>3 ticks - 0,6 pt</v>
      </c>
      <c r="G21" s="20" t="str">
        <f>CONCATENATE(ROUNDUP((G12+2*G11*G10)/(G10*G11),0)," ticks - ",ROUNDUP((G12+2*G11*G10)/(G10*G11)*G11,0)," pt")</f>
        <v>4 ticks - 4 pt</v>
      </c>
      <c r="H21" s="20" t="str">
        <f>CONCATENATE(ROUNDUP((H12+2*H11*H10)/(H10*H11),0)," ticks - ",ROUNDUP((H12+2*H11*H10)/(H10*H11)*H11,0)," pt")</f>
        <v>3 ticks - 3 pt</v>
      </c>
    </row>
    <row r="22" spans="1:8" ht="3.75" customHeight="1" x14ac:dyDescent="0.25">
      <c r="C22" s="9"/>
    </row>
    <row r="23" spans="1:8" ht="15" customHeight="1" x14ac:dyDescent="0.25">
      <c r="A23" s="15" t="s">
        <v>15</v>
      </c>
      <c r="B23" t="s">
        <v>2</v>
      </c>
      <c r="C23" s="1" t="e" vm="5">
        <v>#VALUE!</v>
      </c>
      <c r="D23" s="1" t="e" vm="5">
        <v>#VALUE!</v>
      </c>
    </row>
    <row r="24" spans="1:8" x14ac:dyDescent="0.25">
      <c r="A24" s="15"/>
      <c r="B24" t="s">
        <v>10</v>
      </c>
      <c r="C24" s="1" t="s">
        <v>11</v>
      </c>
      <c r="D24" s="1" t="s">
        <v>12</v>
      </c>
    </row>
    <row r="25" spans="1:8" x14ac:dyDescent="0.25">
      <c r="A25" s="15"/>
      <c r="B25" t="s">
        <v>0</v>
      </c>
      <c r="C25" s="10">
        <v>1</v>
      </c>
      <c r="D25" s="13">
        <v>5</v>
      </c>
    </row>
    <row r="26" spans="1:8" x14ac:dyDescent="0.25">
      <c r="A26" s="15"/>
      <c r="B26" t="s">
        <v>27</v>
      </c>
      <c r="C26" s="5">
        <v>1</v>
      </c>
      <c r="D26" s="5">
        <v>1</v>
      </c>
      <c r="E26" s="5"/>
      <c r="F26" s="5"/>
      <c r="G26" s="5"/>
      <c r="H26" s="5"/>
    </row>
    <row r="27" spans="1:8" x14ac:dyDescent="0.25">
      <c r="A27" s="15"/>
      <c r="B27" t="s">
        <v>24</v>
      </c>
      <c r="C27" s="12">
        <f>0.25*2</f>
        <v>0.5</v>
      </c>
      <c r="D27" s="13">
        <f>0.5*2</f>
        <v>1</v>
      </c>
      <c r="E27" s="5"/>
      <c r="F27" s="5"/>
      <c r="G27" s="5"/>
      <c r="H27" s="5"/>
    </row>
    <row r="28" spans="1:8" x14ac:dyDescent="0.25">
      <c r="A28" s="15"/>
      <c r="B28" t="s">
        <v>7</v>
      </c>
      <c r="C28" s="11" cm="1">
        <f t="array" ref="C28">_FV(C23,"Clôture précédente",TRUE)</f>
        <v>15328.78</v>
      </c>
      <c r="D28" s="11" cm="1">
        <f t="array" ref="D28">_FV(D23,"Clôture précédente",TRUE)</f>
        <v>15328.78</v>
      </c>
    </row>
    <row r="29" spans="1:8" x14ac:dyDescent="0.25">
      <c r="A29" s="15"/>
      <c r="B29" t="s">
        <v>1</v>
      </c>
      <c r="C29" s="11">
        <f>C28/15</f>
        <v>1021.9186666666667</v>
      </c>
      <c r="D29" s="11">
        <f>D28/3</f>
        <v>5109.5933333333332</v>
      </c>
    </row>
    <row r="30" spans="1:8" x14ac:dyDescent="0.25">
      <c r="A30" s="15"/>
      <c r="B30" t="s">
        <v>3</v>
      </c>
      <c r="C30" s="5">
        <f>C28*C25/C29</f>
        <v>15</v>
      </c>
      <c r="D30" s="5">
        <f>D28*D25/D29</f>
        <v>15.000000000000002</v>
      </c>
    </row>
    <row r="31" spans="1:8" x14ac:dyDescent="0.25">
      <c r="A31" s="15"/>
      <c r="B31" t="s">
        <v>8</v>
      </c>
      <c r="C31" s="10">
        <f>$C$1*C30</f>
        <v>1500000</v>
      </c>
      <c r="D31" s="10">
        <f>$C$1*D30</f>
        <v>1500000.0000000002</v>
      </c>
    </row>
    <row r="32" spans="1:8" x14ac:dyDescent="0.25">
      <c r="A32" s="15"/>
      <c r="B32" t="s">
        <v>9</v>
      </c>
      <c r="C32" s="7">
        <f>ROUNDDOWN(C31/(C28*C25),0)</f>
        <v>97</v>
      </c>
      <c r="D32" s="7">
        <f>ROUNDDOWN(D31/(D28*D25),0)</f>
        <v>19</v>
      </c>
    </row>
    <row r="33" spans="1:4" x14ac:dyDescent="0.25">
      <c r="A33" s="15"/>
      <c r="B33" t="s">
        <v>21</v>
      </c>
      <c r="C33" s="22">
        <f>C32*C25</f>
        <v>97</v>
      </c>
      <c r="D33" s="22">
        <f t="shared" ref="D33" si="0">D32*D25</f>
        <v>95</v>
      </c>
    </row>
    <row r="34" spans="1:4" x14ac:dyDescent="0.25">
      <c r="A34" s="18"/>
      <c r="B34" t="s">
        <v>22</v>
      </c>
      <c r="C34" s="20">
        <f>ROUNDDOWN(C32/C30*$C$5,0)</f>
        <v>32</v>
      </c>
      <c r="D34" s="20">
        <f>ROUNDDOWN(D32/D30*$C$5,0)</f>
        <v>6</v>
      </c>
    </row>
    <row r="35" spans="1:4" x14ac:dyDescent="0.25">
      <c r="A35" s="18"/>
      <c r="B35" t="s">
        <v>23</v>
      </c>
      <c r="C35" s="22">
        <f>C34*C25</f>
        <v>32</v>
      </c>
      <c r="D35" s="22">
        <f>D34*D25</f>
        <v>30</v>
      </c>
    </row>
    <row r="36" spans="1:4" x14ac:dyDescent="0.25">
      <c r="A36" s="18"/>
      <c r="B36" t="s">
        <v>25</v>
      </c>
      <c r="C36" s="20" t="str">
        <f>CONCATENATE(ROUNDUP((C27+2*C26*C25)/(C25*C26),0)," ticks - ",ROUNDUP((C27+2*C26*C25)/(C25*C26)*C26,0)," pt")</f>
        <v>3 ticks - 3 pt</v>
      </c>
      <c r="D36" s="20" t="str">
        <f>CONCATENATE(ROUNDUP((D27+2*D26*D25)/(D25*D26),0)," ticks - ",ROUNDUP((D27+2*D26*D25)/(D25*D26)*D26,0)," pt")</f>
        <v>3 ticks - 3 pt</v>
      </c>
    </row>
  </sheetData>
  <mergeCells count="3">
    <mergeCell ref="B1:B2"/>
    <mergeCell ref="A8:A18"/>
    <mergeCell ref="A23:A33"/>
  </mergeCell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80CF8E-5E7E-4851-92C8-09267F1070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Yoni HUSIANYCIA</dc:creator>
  <cp:lastModifiedBy>Yoni HUSIANYCIA</cp:lastModifiedBy>
  <dcterms:created xsi:type="dcterms:W3CDTF">2023-03-30T13:26:08Z</dcterms:created>
  <dcterms:modified xsi:type="dcterms:W3CDTF">2023-03-30T14:36:32Z</dcterms:modified>
</cp:coreProperties>
</file>