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580" windowHeight="11775"/>
  </bookViews>
  <sheets>
    <sheet name="Ralph " sheetId="1" r:id="rId1"/>
  </sheets>
  <calcPr calcId="162913"/>
</workbook>
</file>

<file path=xl/calcChain.xml><?xml version="1.0" encoding="utf-8"?>
<calcChain xmlns="http://schemas.openxmlformats.org/spreadsheetml/2006/main">
  <c r="H30" i="1" l="1"/>
  <c r="H29" i="1"/>
  <c r="C20" i="1" l="1"/>
  <c r="C19" i="1"/>
  <c r="C13" i="1" s="1"/>
  <c r="D4" i="1"/>
  <c r="D14" i="1" s="1"/>
  <c r="C14" i="1" l="1"/>
  <c r="B30" i="1"/>
  <c r="B31" i="1" s="1"/>
  <c r="B33" i="1" s="1"/>
  <c r="D8" i="1"/>
  <c r="D16" i="1" s="1"/>
  <c r="D17" i="1" s="1"/>
  <c r="C8" i="1"/>
  <c r="C16" i="1" s="1"/>
  <c r="C17" i="1" s="1"/>
  <c r="C12" i="1"/>
  <c r="D9" i="1"/>
  <c r="D13" i="1"/>
  <c r="C10" i="1"/>
  <c r="D11" i="1"/>
  <c r="C11" i="1"/>
  <c r="D12" i="1"/>
  <c r="E4" i="1"/>
  <c r="C9" i="1"/>
  <c r="D10" i="1"/>
  <c r="E11" i="1" l="1"/>
  <c r="E13" i="1"/>
  <c r="E9" i="1"/>
  <c r="E12" i="1"/>
  <c r="E8" i="1"/>
  <c r="F4" i="1"/>
  <c r="E14" i="1"/>
  <c r="E10" i="1"/>
  <c r="F12" i="1" l="1"/>
  <c r="F8" i="1"/>
  <c r="F14" i="1"/>
  <c r="F10" i="1"/>
  <c r="G4" i="1"/>
  <c r="F13" i="1"/>
  <c r="F9" i="1"/>
  <c r="F11" i="1"/>
  <c r="E16" i="1"/>
  <c r="E17" i="1" s="1"/>
  <c r="F16" i="1" l="1"/>
  <c r="F17" i="1" s="1"/>
  <c r="G13" i="1"/>
  <c r="G9" i="1"/>
  <c r="G11" i="1"/>
  <c r="G14" i="1"/>
  <c r="G10" i="1"/>
  <c r="G12" i="1"/>
  <c r="G8" i="1"/>
  <c r="G16" i="1" s="1"/>
  <c r="G17" i="1" s="1"/>
  <c r="H4" i="1"/>
  <c r="H14" i="1" l="1"/>
  <c r="H10" i="1"/>
  <c r="I4" i="1"/>
  <c r="H12" i="1"/>
  <c r="H8" i="1"/>
  <c r="H11" i="1"/>
  <c r="H13" i="1"/>
  <c r="H9" i="1"/>
  <c r="I11" i="1" l="1"/>
  <c r="I13" i="1"/>
  <c r="I9" i="1"/>
  <c r="I12" i="1"/>
  <c r="I8" i="1"/>
  <c r="J4" i="1"/>
  <c r="I14" i="1"/>
  <c r="I10" i="1"/>
  <c r="H16" i="1"/>
  <c r="H17" i="1" s="1"/>
  <c r="J12" i="1" l="1"/>
  <c r="J8" i="1"/>
  <c r="J14" i="1"/>
  <c r="J10" i="1"/>
  <c r="J13" i="1"/>
  <c r="J9" i="1"/>
  <c r="J11" i="1"/>
  <c r="I16" i="1"/>
  <c r="I17" i="1" s="1"/>
  <c r="J16" i="1" l="1"/>
  <c r="J17" i="1" s="1"/>
  <c r="G20" i="1" s="1"/>
</calcChain>
</file>

<file path=xl/comments1.xml><?xml version="1.0" encoding="utf-8"?>
<comments xmlns="http://schemas.openxmlformats.org/spreadsheetml/2006/main">
  <authors>
    <author>Auteur</author>
  </authors>
  <commentList>
    <comment ref="C8" authorId="0" shapeId="0">
      <text>
        <r>
          <rPr>
            <b/>
            <sz val="8"/>
            <color indexed="81"/>
            <rFont val="Tahoma"/>
            <family val="2"/>
          </rPr>
          <t>(2)
= 1+0,05*(67/47)</t>
        </r>
      </text>
    </comment>
    <comment ref="C16" authorId="0" shapeId="0">
      <text>
        <r>
          <rPr>
            <b/>
            <sz val="8"/>
            <color indexed="81"/>
            <rFont val="Tahoma"/>
            <family val="2"/>
          </rPr>
          <t>(3)
= 1,07 * 1,05 * ….</t>
        </r>
      </text>
    </comment>
    <comment ref="C17" authorId="0" shapeId="0">
      <text>
        <r>
          <rPr>
            <b/>
            <sz val="8"/>
            <color indexed="81"/>
            <rFont val="Tahoma"/>
            <family val="2"/>
          </rPr>
          <t>(5)
=TWR^(1/nb)</t>
        </r>
      </text>
    </comment>
    <comment ref="C19" authorId="0" shapeId="0">
      <text>
        <r>
          <rPr>
            <b/>
            <sz val="8"/>
            <color indexed="81"/>
            <rFont val="Tahoma"/>
            <family val="2"/>
          </rPr>
          <t>(1)
=Plus grosse perte</t>
        </r>
      </text>
    </comment>
    <comment ref="C20" authorId="0" shapeId="0">
      <text>
        <r>
          <rPr>
            <b/>
            <sz val="8"/>
            <color indexed="81"/>
            <rFont val="Tahoma"/>
            <family val="2"/>
          </rPr>
          <t>(4)
Nb de trades</t>
        </r>
      </text>
    </comment>
  </commentList>
</comments>
</file>

<file path=xl/sharedStrings.xml><?xml version="1.0" encoding="utf-8"?>
<sst xmlns="http://schemas.openxmlformats.org/spreadsheetml/2006/main" count="27" uniqueCount="19">
  <si>
    <t>Gains et pertes en EUR</t>
  </si>
  <si>
    <t>TWR</t>
  </si>
  <si>
    <t>GM</t>
  </si>
  <si>
    <t>HPR</t>
  </si>
  <si>
    <t>f</t>
  </si>
  <si>
    <t>Plus grosse perte</t>
  </si>
  <si>
    <t>Le f optimal de Ralph Vince : Exemple</t>
  </si>
  <si>
    <t>Nb</t>
  </si>
  <si>
    <t>Plus grosse perte (en %)</t>
  </si>
  <si>
    <t>Capital à risquer (EUR)</t>
  </si>
  <si>
    <t>Mise à chaque trade</t>
  </si>
  <si>
    <t>Capital total (EUR)</t>
  </si>
  <si>
    <t>Capital à risquer (%)</t>
  </si>
  <si>
    <t xml:space="preserve"> ==&gt; Risque à 5,32 %</t>
  </si>
  <si>
    <t>https://www.andlil.com/forum/day-trading-et-scalping-du-jeudi-15-fevrier-2018-t20617.html</t>
  </si>
  <si>
    <t>f=% de capital à investir</t>
  </si>
  <si>
    <t>f$</t>
  </si>
  <si>
    <t>n</t>
  </si>
  <si>
    <t>n = le nombre de lot à acheter.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</si>
</sst>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indexed="81"/>
      <name val="Tahoma"/>
      <family val="2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4" fillId="2" borderId="0" xfId="0" applyFont="1" applyFill="1" applyAlignment="1">
      <alignment vertical="top"/>
    </xf>
    <xf numFmtId="0" fontId="0" fillId="3" borderId="0" xfId="0" applyFill="1" applyAlignment="1">
      <alignment vertical="top"/>
    </xf>
    <xf numFmtId="0" fontId="5" fillId="0" borderId="0" xfId="0" applyFont="1" applyAlignment="1">
      <alignment vertical="top"/>
    </xf>
    <xf numFmtId="0" fontId="5" fillId="2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6" fillId="0" borderId="0" xfId="0" applyFont="1" applyAlignment="1">
      <alignment vertical="top"/>
    </xf>
    <xf numFmtId="2" fontId="5" fillId="0" borderId="0" xfId="0" applyNumberFormat="1" applyFont="1" applyAlignment="1">
      <alignment vertical="top"/>
    </xf>
    <xf numFmtId="2" fontId="5" fillId="2" borderId="0" xfId="0" applyNumberFormat="1" applyFont="1" applyFill="1" applyAlignment="1">
      <alignment vertical="top"/>
    </xf>
    <xf numFmtId="164" fontId="1" fillId="0" borderId="0" xfId="1" applyNumberFormat="1" applyFont="1" applyAlignment="1">
      <alignment vertical="top"/>
    </xf>
    <xf numFmtId="164" fontId="0" fillId="0" borderId="0" xfId="0" applyNumberFormat="1" applyAlignment="1">
      <alignment vertical="top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21</xdr:row>
      <xdr:rowOff>38101</xdr:rowOff>
    </xdr:from>
    <xdr:to>
      <xdr:col>7</xdr:col>
      <xdr:colOff>209550</xdr:colOff>
      <xdr:row>23</xdr:row>
      <xdr:rowOff>133351</xdr:rowOff>
    </xdr:to>
    <xdr:sp macro="" textlink="">
      <xdr:nvSpPr>
        <xdr:cNvPr id="2" name="ZoneTexte 1"/>
        <xdr:cNvSpPr txBox="1"/>
      </xdr:nvSpPr>
      <xdr:spPr>
        <a:xfrm>
          <a:off x="2295525" y="4229101"/>
          <a:ext cx="3705225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100"/>
            <a:t>Détermination par </a:t>
          </a:r>
          <a:r>
            <a:rPr lang="fr-FR" sz="1100" b="1" u="sng"/>
            <a:t>itération</a:t>
          </a:r>
          <a:r>
            <a:rPr lang="fr-FR" sz="1100" baseline="0"/>
            <a:t> du f qui maximise la croissance géométrique du capital.</a:t>
          </a:r>
          <a:endParaRPr lang="fr-FR" sz="1100"/>
        </a:p>
      </xdr:txBody>
    </xdr:sp>
    <xdr:clientData/>
  </xdr:twoCellAnchor>
  <xdr:twoCellAnchor>
    <xdr:from>
      <xdr:col>4</xdr:col>
      <xdr:colOff>642937</xdr:colOff>
      <xdr:row>17</xdr:row>
      <xdr:rowOff>66676</xdr:rowOff>
    </xdr:from>
    <xdr:to>
      <xdr:col>6</xdr:col>
      <xdr:colOff>333374</xdr:colOff>
      <xdr:row>21</xdr:row>
      <xdr:rowOff>38102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rot="5400000" flipH="1" flipV="1">
          <a:off x="4388643" y="3255170"/>
          <a:ext cx="733426" cy="1214437"/>
        </a:xfrm>
        <a:prstGeom prst="straightConnector1">
          <a:avLst/>
        </a:prstGeom>
        <a:ln w="28575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23</xdr:row>
      <xdr:rowOff>133352</xdr:rowOff>
    </xdr:from>
    <xdr:to>
      <xdr:col>4</xdr:col>
      <xdr:colOff>642938</xdr:colOff>
      <xdr:row>28</xdr:row>
      <xdr:rowOff>123826</xdr:rowOff>
    </xdr:to>
    <xdr:cxnSp macro="">
      <xdr:nvCxnSpPr>
        <xdr:cNvPr id="5" name="Connecteur droit avec flèche 4"/>
        <xdr:cNvCxnSpPr>
          <a:stCxn id="2" idx="2"/>
        </xdr:cNvCxnSpPr>
      </xdr:nvCxnSpPr>
      <xdr:spPr>
        <a:xfrm rot="5400000">
          <a:off x="2626520" y="4317207"/>
          <a:ext cx="942974" cy="2100263"/>
        </a:xfrm>
        <a:prstGeom prst="straightConnector1">
          <a:avLst/>
        </a:prstGeom>
        <a:ln w="28575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276225</xdr:colOff>
      <xdr:row>22</xdr:row>
      <xdr:rowOff>161925</xdr:rowOff>
    </xdr:from>
    <xdr:to>
      <xdr:col>19</xdr:col>
      <xdr:colOff>352425</xdr:colOff>
      <xdr:row>31</xdr:row>
      <xdr:rowOff>47625</xdr:rowOff>
    </xdr:to>
    <xdr:sp macro="" textlink="">
      <xdr:nvSpPr>
        <xdr:cNvPr id="3" name="ZoneTexte 2"/>
        <xdr:cNvSpPr txBox="1"/>
      </xdr:nvSpPr>
      <xdr:spPr>
        <a:xfrm>
          <a:off x="10096500" y="4733925"/>
          <a:ext cx="5410200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1 ) diviser la valeur absolue de la perte max. par f ce qui donne une valeur appelée f$</a:t>
          </a:r>
          <a:br>
            <a:rPr lang="fr-FR"/>
          </a:br>
          <a:r>
            <a:rPr lang="fr-FR"/>
            <a:t>f$ = abs (perte max.) / f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2) diviser ton capital par f$</a:t>
          </a:r>
          <a:br>
            <a:rPr lang="fr-FR"/>
          </a:br>
          <a:r>
            <a:rPr lang="fr-FR"/>
            <a:t>n = (K / f$) en arrondissant à l'inférieur.</a:t>
          </a:r>
          <a:endParaRPr lang="fr-FR" sz="1100"/>
        </a:p>
      </xdr:txBody>
    </xdr:sp>
    <xdr:clientData/>
  </xdr:twoCellAnchor>
  <xdr:twoCellAnchor>
    <xdr:from>
      <xdr:col>5</xdr:col>
      <xdr:colOff>47625</xdr:colOff>
      <xdr:row>38</xdr:row>
      <xdr:rowOff>47625</xdr:rowOff>
    </xdr:from>
    <xdr:to>
      <xdr:col>12</xdr:col>
      <xdr:colOff>123825</xdr:colOff>
      <xdr:row>46</xdr:row>
      <xdr:rowOff>123825</xdr:rowOff>
    </xdr:to>
    <xdr:sp macro="" textlink="">
      <xdr:nvSpPr>
        <xdr:cNvPr id="6" name="ZoneTexte 5"/>
        <xdr:cNvSpPr txBox="1"/>
      </xdr:nvSpPr>
      <xdr:spPr>
        <a:xfrm>
          <a:off x="4533900" y="7667625"/>
          <a:ext cx="5410200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Ne pas se prendre la tête pour le calcul</a:t>
          </a:r>
        </a:p>
        <a:p>
          <a:endParaRPr lang="fr-FR"/>
        </a:p>
        <a:p>
          <a:r>
            <a:rPr lang="fr-FR"/>
            <a:t>1)</a:t>
          </a:r>
          <a:r>
            <a:rPr lang="fr-FR" baseline="0"/>
            <a:t> Avoir un système avec une esperance et un Factor corrects</a:t>
          </a:r>
        </a:p>
        <a:p>
          <a:endParaRPr lang="fr-FR" baseline="0"/>
        </a:p>
        <a:p>
          <a:r>
            <a:rPr lang="fr-FR" baseline="0"/>
            <a:t>2) Utiliser Ralph Vince, puis faire la réciproque pour prouover la formule.</a:t>
          </a:r>
          <a:r>
            <a:rPr lang="fr-FR"/>
            <a:t>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6"/>
  <sheetViews>
    <sheetView tabSelected="1" workbookViewId="0">
      <selection activeCell="C9" sqref="C9"/>
    </sheetView>
  </sheetViews>
  <sheetFormatPr baseColWidth="10" defaultRowHeight="15" x14ac:dyDescent="0.25"/>
  <cols>
    <col min="1" max="1" width="21.5703125" style="2" customWidth="1"/>
    <col min="2" max="2" width="11.42578125" style="2" customWidth="1"/>
    <col min="3" max="16384" width="11.42578125" style="2"/>
  </cols>
  <sheetData>
    <row r="1" spans="1:10" x14ac:dyDescent="0.25">
      <c r="A1" s="2" t="s">
        <v>10</v>
      </c>
      <c r="B1" s="10">
        <v>1000</v>
      </c>
    </row>
    <row r="2" spans="1:10" x14ac:dyDescent="0.25">
      <c r="D2" s="3" t="s">
        <v>6</v>
      </c>
    </row>
    <row r="4" spans="1:10" x14ac:dyDescent="0.25">
      <c r="B4" s="4" t="s">
        <v>4</v>
      </c>
      <c r="C4" s="5">
        <v>0.05</v>
      </c>
      <c r="D4" s="5">
        <f t="shared" ref="D4:J4" si="0">C4+0.05</f>
        <v>0.1</v>
      </c>
      <c r="E4" s="5">
        <f t="shared" si="0"/>
        <v>0.15000000000000002</v>
      </c>
      <c r="F4" s="5">
        <f t="shared" si="0"/>
        <v>0.2</v>
      </c>
      <c r="G4" s="6">
        <f t="shared" si="0"/>
        <v>0.25</v>
      </c>
      <c r="H4" s="5">
        <f t="shared" si="0"/>
        <v>0.3</v>
      </c>
      <c r="I4" s="5">
        <f t="shared" si="0"/>
        <v>0.35</v>
      </c>
      <c r="J4" s="5">
        <f t="shared" si="0"/>
        <v>0.39999999999999997</v>
      </c>
    </row>
    <row r="6" spans="1:10" ht="45" x14ac:dyDescent="0.25">
      <c r="B6" s="1" t="s">
        <v>0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3</v>
      </c>
      <c r="J6" s="2" t="s">
        <v>3</v>
      </c>
    </row>
    <row r="8" spans="1:10" x14ac:dyDescent="0.25">
      <c r="B8" s="10">
        <v>67</v>
      </c>
      <c r="C8" s="8">
        <f>1+C$4*($B8/ABS($C$19))</f>
        <v>1.0712765957446808</v>
      </c>
      <c r="D8" s="8">
        <f t="shared" ref="D8:J14" si="1">1+D$4*($B8/ABS($C$19))</f>
        <v>1.1425531914893616</v>
      </c>
      <c r="E8" s="8">
        <f t="shared" si="1"/>
        <v>1.2138297872340427</v>
      </c>
      <c r="F8" s="8">
        <f t="shared" si="1"/>
        <v>1.2851063829787235</v>
      </c>
      <c r="G8" s="8">
        <f t="shared" si="1"/>
        <v>1.3563829787234043</v>
      </c>
      <c r="H8" s="8">
        <f t="shared" si="1"/>
        <v>1.4276595744680851</v>
      </c>
      <c r="I8" s="8">
        <f t="shared" si="1"/>
        <v>1.4989361702127659</v>
      </c>
      <c r="J8" s="8">
        <f t="shared" si="1"/>
        <v>1.5702127659574467</v>
      </c>
    </row>
    <row r="9" spans="1:10" x14ac:dyDescent="0.25">
      <c r="B9" s="10">
        <v>50</v>
      </c>
      <c r="C9" s="8">
        <f>1+C$4*($B9/ABS($C$19))</f>
        <v>1.053191489361702</v>
      </c>
      <c r="D9" s="8">
        <f t="shared" si="1"/>
        <v>1.1063829787234043</v>
      </c>
      <c r="E9" s="8">
        <f t="shared" si="1"/>
        <v>1.1595744680851063</v>
      </c>
      <c r="F9" s="8">
        <f t="shared" si="1"/>
        <v>1.2127659574468086</v>
      </c>
      <c r="G9" s="8">
        <f t="shared" si="1"/>
        <v>1.2659574468085106</v>
      </c>
      <c r="H9" s="8">
        <f t="shared" si="1"/>
        <v>1.3191489361702127</v>
      </c>
      <c r="I9" s="8">
        <f t="shared" si="1"/>
        <v>1.3723404255319149</v>
      </c>
      <c r="J9" s="8">
        <f t="shared" si="1"/>
        <v>1.425531914893617</v>
      </c>
    </row>
    <row r="10" spans="1:10" x14ac:dyDescent="0.25">
      <c r="B10" s="10">
        <v>-39</v>
      </c>
      <c r="C10" s="8">
        <f t="shared" ref="C10:C14" si="2">1+C$4*($B10/ABS($C$19))</f>
        <v>0.95851063829787231</v>
      </c>
      <c r="D10" s="8">
        <f t="shared" si="1"/>
        <v>0.91702127659574462</v>
      </c>
      <c r="E10" s="8">
        <f t="shared" si="1"/>
        <v>0.87553191489361704</v>
      </c>
      <c r="F10" s="8">
        <f t="shared" si="1"/>
        <v>0.83404255319148934</v>
      </c>
      <c r="G10" s="8">
        <f t="shared" si="1"/>
        <v>0.79255319148936176</v>
      </c>
      <c r="H10" s="8">
        <f t="shared" si="1"/>
        <v>0.75106382978723407</v>
      </c>
      <c r="I10" s="8">
        <f t="shared" si="1"/>
        <v>0.70957446808510638</v>
      </c>
      <c r="J10" s="8">
        <f t="shared" si="1"/>
        <v>0.66808510638297869</v>
      </c>
    </row>
    <row r="11" spans="1:10" x14ac:dyDescent="0.25">
      <c r="B11" s="10">
        <v>-12</v>
      </c>
      <c r="C11" s="8">
        <f t="shared" si="2"/>
        <v>0.98723404255319147</v>
      </c>
      <c r="D11" s="8">
        <f t="shared" si="1"/>
        <v>0.97446808510638294</v>
      </c>
      <c r="E11" s="8">
        <f t="shared" si="1"/>
        <v>0.96170212765957452</v>
      </c>
      <c r="F11" s="8">
        <f t="shared" si="1"/>
        <v>0.94893617021276599</v>
      </c>
      <c r="G11" s="8">
        <f t="shared" si="1"/>
        <v>0.93617021276595747</v>
      </c>
      <c r="H11" s="8">
        <f t="shared" si="1"/>
        <v>0.92340425531914894</v>
      </c>
      <c r="I11" s="8">
        <f t="shared" si="1"/>
        <v>0.91063829787234041</v>
      </c>
      <c r="J11" s="8">
        <f t="shared" si="1"/>
        <v>0.89787234042553199</v>
      </c>
    </row>
    <row r="12" spans="1:10" x14ac:dyDescent="0.25">
      <c r="B12" s="10">
        <v>28</v>
      </c>
      <c r="C12" s="8">
        <f t="shared" si="2"/>
        <v>1.0297872340425531</v>
      </c>
      <c r="D12" s="8">
        <f t="shared" si="1"/>
        <v>1.0595744680851065</v>
      </c>
      <c r="E12" s="8">
        <f t="shared" si="1"/>
        <v>1.0893617021276596</v>
      </c>
      <c r="F12" s="8">
        <f t="shared" si="1"/>
        <v>1.1191489361702127</v>
      </c>
      <c r="G12" s="8">
        <f t="shared" si="1"/>
        <v>1.1489361702127661</v>
      </c>
      <c r="H12" s="8">
        <f t="shared" si="1"/>
        <v>1.1787234042553192</v>
      </c>
      <c r="I12" s="8">
        <f t="shared" si="1"/>
        <v>1.2085106382978723</v>
      </c>
      <c r="J12" s="8">
        <f t="shared" si="1"/>
        <v>1.2382978723404254</v>
      </c>
    </row>
    <row r="13" spans="1:10" x14ac:dyDescent="0.25">
      <c r="B13" s="10">
        <v>-47</v>
      </c>
      <c r="C13" s="8">
        <f t="shared" si="2"/>
        <v>0.95</v>
      </c>
      <c r="D13" s="8">
        <f t="shared" si="1"/>
        <v>0.9</v>
      </c>
      <c r="E13" s="8">
        <f t="shared" si="1"/>
        <v>0.85</v>
      </c>
      <c r="F13" s="8">
        <f t="shared" si="1"/>
        <v>0.8</v>
      </c>
      <c r="G13" s="8">
        <f t="shared" si="1"/>
        <v>0.75</v>
      </c>
      <c r="H13" s="8">
        <f t="shared" si="1"/>
        <v>0.7</v>
      </c>
      <c r="I13" s="8">
        <f t="shared" si="1"/>
        <v>0.65</v>
      </c>
      <c r="J13" s="8">
        <f t="shared" si="1"/>
        <v>0.60000000000000009</v>
      </c>
    </row>
    <row r="14" spans="1:10" x14ac:dyDescent="0.25">
      <c r="B14" s="10">
        <v>16</v>
      </c>
      <c r="C14" s="8">
        <f t="shared" si="2"/>
        <v>1.0170212765957447</v>
      </c>
      <c r="D14" s="8">
        <f t="shared" si="1"/>
        <v>1.0340425531914894</v>
      </c>
      <c r="E14" s="8">
        <f t="shared" si="1"/>
        <v>1.0510638297872341</v>
      </c>
      <c r="F14" s="8">
        <f t="shared" si="1"/>
        <v>1.0680851063829788</v>
      </c>
      <c r="G14" s="8">
        <f t="shared" si="1"/>
        <v>1.0851063829787233</v>
      </c>
      <c r="H14" s="8">
        <f t="shared" si="1"/>
        <v>1.102127659574468</v>
      </c>
      <c r="I14" s="8">
        <f t="shared" si="1"/>
        <v>1.1191489361702127</v>
      </c>
      <c r="J14" s="8">
        <f t="shared" si="1"/>
        <v>1.1361702127659574</v>
      </c>
    </row>
    <row r="15" spans="1:10" x14ac:dyDescent="0.25">
      <c r="C15" s="8"/>
      <c r="D15" s="8"/>
      <c r="E15" s="8"/>
      <c r="F15" s="8"/>
      <c r="G15" s="8"/>
      <c r="H15" s="8"/>
      <c r="I15" s="8"/>
      <c r="J15" s="8"/>
    </row>
    <row r="16" spans="1:10" x14ac:dyDescent="0.25">
      <c r="B16" s="2" t="s">
        <v>1</v>
      </c>
      <c r="C16" s="8">
        <f>PRODUCT(C8:C14)</f>
        <v>1.0622510416270148</v>
      </c>
      <c r="D16" s="8">
        <f>PRODUCT(D8:D14)</f>
        <v>1.1138875538811035</v>
      </c>
      <c r="E16" s="8">
        <f t="shared" ref="E16:J16" si="3">PRODUCT(E8:E14)</f>
        <v>1.1534243441717285</v>
      </c>
      <c r="F16" s="8">
        <f>PRODUCT(F8:F14)</f>
        <v>1.1795735365672031</v>
      </c>
      <c r="G16" s="8">
        <f t="shared" si="3"/>
        <v>1.1912808489190636</v>
      </c>
      <c r="H16" s="8">
        <f t="shared" si="3"/>
        <v>1.187761000757499</v>
      </c>
      <c r="I16" s="8">
        <f t="shared" si="3"/>
        <v>1.168531995390085</v>
      </c>
      <c r="J16" s="8">
        <f t="shared" si="3"/>
        <v>1.1334480196360408</v>
      </c>
    </row>
    <row r="17" spans="1:10" x14ac:dyDescent="0.25">
      <c r="B17" s="2" t="s">
        <v>2</v>
      </c>
      <c r="C17" s="8">
        <f>POWER(C16,(1/$C$20))</f>
        <v>1.0086645043342679</v>
      </c>
      <c r="D17" s="8">
        <f>POWER(D16,(1/$C$20))</f>
        <v>1.0155273438773511</v>
      </c>
      <c r="E17" s="8">
        <f t="shared" ref="E17:J17" si="4">POWER(E16,(1/$C$20))</f>
        <v>1.0206000555331252</v>
      </c>
      <c r="F17" s="8">
        <f t="shared" si="4"/>
        <v>1.0238738037474404</v>
      </c>
      <c r="G17" s="9">
        <f t="shared" si="4"/>
        <v>1.025319378800319</v>
      </c>
      <c r="H17" s="8">
        <f t="shared" si="4"/>
        <v>1.0248860460668896</v>
      </c>
      <c r="I17" s="8">
        <f t="shared" si="4"/>
        <v>1.0224991226471765</v>
      </c>
      <c r="J17" s="8">
        <f t="shared" si="4"/>
        <v>1.0180559776843674</v>
      </c>
    </row>
    <row r="19" spans="1:10" x14ac:dyDescent="0.25">
      <c r="B19" s="2" t="s">
        <v>5</v>
      </c>
      <c r="C19" s="8">
        <f>MIN(B7:B15)</f>
        <v>-47</v>
      </c>
    </row>
    <row r="20" spans="1:10" x14ac:dyDescent="0.25">
      <c r="B20" s="2" t="s">
        <v>7</v>
      </c>
      <c r="C20" s="8">
        <f>COUNT(B7:B15)</f>
        <v>7</v>
      </c>
      <c r="G20" s="8">
        <f>MAX(C17:J17)</f>
        <v>1.025319378800319</v>
      </c>
    </row>
    <row r="26" spans="1:10" s="7" customFormat="1" x14ac:dyDescent="0.25"/>
    <row r="28" spans="1:10" x14ac:dyDescent="0.25">
      <c r="A28" s="2" t="s">
        <v>11</v>
      </c>
      <c r="B28" s="14">
        <v>100000</v>
      </c>
    </row>
    <row r="29" spans="1:10" x14ac:dyDescent="0.25">
      <c r="A29" s="2" t="s">
        <v>4</v>
      </c>
      <c r="B29" s="2">
        <v>0.25</v>
      </c>
      <c r="D29" s="2" t="s">
        <v>15</v>
      </c>
      <c r="G29" s="2" t="s">
        <v>16</v>
      </c>
      <c r="H29" s="2">
        <f>ABS(C19)/B29</f>
        <v>188</v>
      </c>
    </row>
    <row r="30" spans="1:10" x14ac:dyDescent="0.25">
      <c r="A30" s="2" t="s">
        <v>8</v>
      </c>
      <c r="B30" s="12">
        <f>(ABS(C19)/B1)*100</f>
        <v>4.7</v>
      </c>
      <c r="G30" s="2" t="s">
        <v>17</v>
      </c>
      <c r="H30" s="15">
        <f>B28/H29</f>
        <v>531.91489361702122</v>
      </c>
      <c r="J30" t="s">
        <v>18</v>
      </c>
    </row>
    <row r="31" spans="1:10" x14ac:dyDescent="0.25">
      <c r="A31" s="2" t="s">
        <v>12</v>
      </c>
      <c r="B31" s="12">
        <f>(B29/B30)*100</f>
        <v>5.3191489361702127</v>
      </c>
      <c r="D31" s="11" t="s">
        <v>13</v>
      </c>
    </row>
    <row r="33" spans="1:6" x14ac:dyDescent="0.25">
      <c r="A33" s="2" t="s">
        <v>9</v>
      </c>
      <c r="B33" s="13">
        <f>B28*(B31/100)</f>
        <v>5319.1489361702124</v>
      </c>
    </row>
    <row r="34" spans="1:6" x14ac:dyDescent="0.25">
      <c r="F34" s="2" t="s">
        <v>14</v>
      </c>
    </row>
    <row r="36" spans="1:6" s="7" customFormat="1" x14ac:dyDescent="0.25"/>
  </sheetData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Ralph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2023-05-21T07:26:11Z</dcterms:modified>
</cp:coreProperties>
</file>