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8" i="1"/>
  <c r="B52" s="1"/>
  <c r="H56"/>
  <c r="H54"/>
  <c r="F42"/>
  <c r="F44" s="1"/>
  <c r="A42"/>
  <c r="A44" s="1"/>
  <c r="A40"/>
  <c r="A41" s="1"/>
  <c r="F30"/>
  <c r="F34" s="1"/>
  <c r="A30"/>
  <c r="A34" s="1"/>
  <c r="G21"/>
  <c r="B21"/>
  <c r="G15"/>
  <c r="B15"/>
  <c r="F40" l="1"/>
  <c r="F41" s="1"/>
  <c r="H15"/>
  <c r="A26"/>
  <c r="A24" s="1"/>
  <c r="A39"/>
  <c r="C15"/>
  <c r="F26"/>
  <c r="F39"/>
  <c r="G39" s="1"/>
  <c r="G38"/>
  <c r="G19"/>
  <c r="G17"/>
  <c r="G46"/>
  <c r="G23"/>
  <c r="G20"/>
  <c r="G18"/>
  <c r="G16"/>
  <c r="F45"/>
  <c r="G45" s="1"/>
  <c r="F43"/>
  <c r="G43" s="1"/>
  <c r="G44"/>
  <c r="A45"/>
  <c r="B45" s="1"/>
  <c r="A43"/>
  <c r="B43" s="1"/>
  <c r="B44"/>
  <c r="B39"/>
  <c r="G41"/>
  <c r="F36"/>
  <c r="F32"/>
  <c r="F33" s="1"/>
  <c r="G33" s="1"/>
  <c r="G34"/>
  <c r="B38"/>
  <c r="B17"/>
  <c r="B46"/>
  <c r="B23"/>
  <c r="B20"/>
  <c r="B18"/>
  <c r="B16"/>
  <c r="B19"/>
  <c r="A36"/>
  <c r="A32"/>
  <c r="A33" s="1"/>
  <c r="B33" s="1"/>
  <c r="B34"/>
  <c r="B24"/>
  <c r="B41"/>
  <c r="A28"/>
  <c r="G26"/>
  <c r="G30"/>
  <c r="B40"/>
  <c r="B42"/>
  <c r="B60"/>
  <c r="B64"/>
  <c r="B54"/>
  <c r="B53" s="1"/>
  <c r="B59"/>
  <c r="B30"/>
  <c r="G40"/>
  <c r="G42"/>
  <c r="B56"/>
  <c r="B55" s="1"/>
  <c r="H58"/>
  <c r="B62"/>
  <c r="B63" s="1"/>
  <c r="A25" l="1"/>
  <c r="B25" s="1"/>
  <c r="B26"/>
  <c r="F28"/>
  <c r="F24"/>
  <c r="F22"/>
  <c r="G22" s="1"/>
  <c r="F31"/>
  <c r="G31" s="1"/>
  <c r="G32"/>
  <c r="B28"/>
  <c r="A27"/>
  <c r="B27" s="1"/>
  <c r="B36"/>
  <c r="A37"/>
  <c r="B37" s="1"/>
  <c r="A35"/>
  <c r="B35" s="1"/>
  <c r="A22"/>
  <c r="B22" s="1"/>
  <c r="B32"/>
  <c r="A31"/>
  <c r="B31" s="1"/>
  <c r="F37"/>
  <c r="G37" s="1"/>
  <c r="F35"/>
  <c r="G35" s="1"/>
  <c r="G36"/>
  <c r="B57"/>
  <c r="B61"/>
  <c r="A29"/>
  <c r="B29" s="1"/>
  <c r="F29" l="1"/>
  <c r="G29" s="1"/>
  <c r="G28"/>
  <c r="F27"/>
  <c r="G27" s="1"/>
  <c r="F25"/>
  <c r="G25" s="1"/>
  <c r="G24"/>
</calcChain>
</file>

<file path=xl/sharedStrings.xml><?xml version="1.0" encoding="utf-8"?>
<sst xmlns="http://schemas.openxmlformats.org/spreadsheetml/2006/main" count="48" uniqueCount="45">
  <si>
    <t>DONNEES DU JOUR PRECEDENT</t>
  </si>
  <si>
    <t>Baissière</t>
  </si>
  <si>
    <t>Haussière</t>
  </si>
  <si>
    <t>HAUT</t>
  </si>
  <si>
    <t>BAS</t>
  </si>
  <si>
    <t>CLOTURE</t>
  </si>
  <si>
    <t>FIBONACCI</t>
  </si>
  <si>
    <t>Les lignes de retracement descendent de 0 à 100 % lors d'une tendance haussière.</t>
  </si>
  <si>
    <t>Les lignes de retracement montent de 0 à 100% lors d'une tendance baissière.</t>
  </si>
  <si>
    <t>Tendance Haussière du jour précédent</t>
  </si>
  <si>
    <t>Tendance Baissière du jour précédent</t>
  </si>
  <si>
    <t>%</t>
  </si>
  <si>
    <t>Valeur</t>
  </si>
  <si>
    <t>Delta pts</t>
  </si>
  <si>
    <t>POINTS PIVOTS</t>
  </si>
  <si>
    <t>PROGRAMME GOLDENBOY DE LA TECHNIQUE DES POINTS PIVOTS DE J. GOPALAKRISHNAN</t>
  </si>
  <si>
    <t>CALCUL DES PP</t>
  </si>
  <si>
    <t>R3 = H + 2x (Pivot - B)</t>
  </si>
  <si>
    <t>INDICE</t>
  </si>
  <si>
    <t>CAC 40</t>
  </si>
  <si>
    <t>MR3 = R2 - (R2 - R3) / 2</t>
  </si>
  <si>
    <t>R2 = Pivot + (H - B)</t>
  </si>
  <si>
    <t>POINT PIVOT J-5</t>
  </si>
  <si>
    <t>MOYENNE / 3 JOURS</t>
  </si>
  <si>
    <t>MR2 = R1 - (R1-R2) / 2</t>
  </si>
  <si>
    <t>POINT PIVOT J-4</t>
  </si>
  <si>
    <t>R1 = (2 x Pivot) - B</t>
  </si>
  <si>
    <t>POINT PIVOT J-3</t>
  </si>
  <si>
    <t>MOYENNE / 5 JOURS</t>
  </si>
  <si>
    <t>MR1 = Pivot - (Pivot - S1) / 2</t>
  </si>
  <si>
    <t>POINT PIVOT J-2</t>
  </si>
  <si>
    <t>Pivot = (H + B + C) / 3</t>
  </si>
  <si>
    <t>POINT PIVOT J-1</t>
  </si>
  <si>
    <t>POINT PIVOT DU JOUR </t>
  </si>
  <si>
    <t>MS1 = Pivot - (Pivot-S1) / 2</t>
  </si>
  <si>
    <t>S1 = (2 x Pivot) - H</t>
  </si>
  <si>
    <t>MS2 = S1 - (S1-S2) / 2</t>
  </si>
  <si>
    <t>S2 = Pivot - (H - B)</t>
  </si>
  <si>
    <r>
      <rPr>
        <b/>
        <sz val="11"/>
        <color theme="1"/>
        <rFont val="Liberation Sans"/>
      </rPr>
      <t>*****</t>
    </r>
    <r>
      <rPr>
        <sz val="12"/>
        <color theme="1"/>
        <rFont val="Liberation Sans"/>
      </rPr>
      <t xml:space="preserve"> </t>
    </r>
    <r>
      <rPr>
        <u/>
        <sz val="11"/>
        <color theme="1"/>
        <rFont val="Liberation Sans"/>
      </rPr>
      <t>si point pivot du jour &gt; à la moyenne de 3 jours et à la moyenne de 5 jours</t>
    </r>
    <r>
      <rPr>
        <sz val="12"/>
        <color theme="1"/>
        <rFont val="Liberation Sans"/>
      </rPr>
      <t xml:space="preserve"> alors tendance à court terme est en hausse il faut </t>
    </r>
    <r>
      <rPr>
        <u/>
        <sz val="11"/>
        <color theme="1"/>
        <rFont val="Liberation Sans"/>
      </rPr>
      <t>trader Long</t>
    </r>
  </si>
  <si>
    <t>MS3 = S2 - (S2-S3) / 2</t>
  </si>
  <si>
    <t>S3 = B - 2x (H - Pivot)</t>
  </si>
  <si>
    <r>
      <rPr>
        <b/>
        <sz val="11"/>
        <color theme="1"/>
        <rFont val="Liberation Sans"/>
      </rPr>
      <t>*****</t>
    </r>
    <r>
      <rPr>
        <sz val="12"/>
        <color theme="1"/>
        <rFont val="Liberation Sans"/>
      </rPr>
      <t xml:space="preserve"> </t>
    </r>
    <r>
      <rPr>
        <u/>
        <sz val="11"/>
        <color theme="1"/>
        <rFont val="Liberation Sans"/>
      </rPr>
      <t>si le point pivot du jour est plus bas que les 2 moyennes</t>
    </r>
    <r>
      <rPr>
        <sz val="12"/>
        <color theme="1"/>
        <rFont val="Liberation Sans"/>
      </rPr>
      <t xml:space="preserve"> alors il faut</t>
    </r>
    <r>
      <rPr>
        <u/>
        <sz val="11"/>
        <color theme="1"/>
        <rFont val="Liberation Sans"/>
      </rPr>
      <t xml:space="preserve"> trader short seulement</t>
    </r>
  </si>
  <si>
    <t>S1, S2 et S3 sont les 3 Supports</t>
  </si>
  <si>
    <t>R1, R2 et R3 sont les 3 Résistances</t>
  </si>
  <si>
    <t>H étant le cours le plus haut de la veille, B le plus bas de la veille et C le cours de clôture.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</si>
</sst>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b/>
      <sz val="11"/>
      <color rgb="FF0070C0"/>
      <name val="Arial"/>
      <family val="2"/>
    </font>
    <font>
      <b/>
      <sz val="11"/>
      <color rgb="FF0070C0"/>
      <name val="Calibri"/>
      <family val="2"/>
      <scheme val="minor"/>
    </font>
    <font>
      <b/>
      <i/>
      <sz val="11"/>
      <color rgb="FF3399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2"/>
      <color theme="1"/>
      <name val="Liberation Sans"/>
    </font>
    <font>
      <b/>
      <sz val="11"/>
      <color theme="1"/>
      <name val="Liberation Sans"/>
    </font>
    <font>
      <u/>
      <sz val="11"/>
      <color theme="1"/>
      <name val="Liberation Sans"/>
    </font>
    <font>
      <u/>
      <sz val="7.7"/>
      <color theme="10"/>
      <name val="Calibri"/>
      <family val="2"/>
    </font>
    <font>
      <u/>
      <sz val="14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4" fillId="2" borderId="1" xfId="0" applyFont="1" applyFill="1" applyBorder="1"/>
    <xf numFmtId="9" fontId="0" fillId="0" borderId="1" xfId="0" applyNumberForma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2" fontId="2" fillId="0" borderId="0" xfId="0" applyNumberFormat="1" applyFont="1"/>
    <xf numFmtId="0" fontId="2" fillId="2" borderId="0" xfId="0" applyFont="1" applyFill="1"/>
    <xf numFmtId="2" fontId="4" fillId="0" borderId="0" xfId="0" applyNumberFormat="1" applyFont="1"/>
    <xf numFmtId="2" fontId="8" fillId="0" borderId="0" xfId="0" applyNumberFormat="1" applyFont="1"/>
    <xf numFmtId="2" fontId="0" fillId="0" borderId="0" xfId="0" applyNumberFormat="1"/>
    <xf numFmtId="2" fontId="9" fillId="0" borderId="0" xfId="0" applyNumberFormat="1" applyFont="1"/>
    <xf numFmtId="0" fontId="10" fillId="0" borderId="0" xfId="0" applyFont="1"/>
    <xf numFmtId="2" fontId="10" fillId="0" borderId="0" xfId="0" applyNumberFormat="1" applyFont="1"/>
    <xf numFmtId="0" fontId="11" fillId="0" borderId="0" xfId="0" applyFont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justify" wrapText="1"/>
    </xf>
    <xf numFmtId="0" fontId="13" fillId="0" borderId="0" xfId="0" applyFont="1"/>
    <xf numFmtId="0" fontId="2" fillId="3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0" fillId="0" borderId="0" xfId="0" applyFont="1"/>
    <xf numFmtId="0" fontId="15" fillId="3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0" borderId="0" xfId="0" applyFont="1"/>
    <xf numFmtId="0" fontId="1" fillId="0" borderId="0" xfId="0" applyFont="1" applyFill="1"/>
    <xf numFmtId="0" fontId="0" fillId="0" borderId="0" xfId="0" applyFont="1" applyAlignment="1">
      <alignment horizontal="center"/>
    </xf>
    <xf numFmtId="0" fontId="20" fillId="0" borderId="0" xfId="0" applyFont="1" applyAlignment="1">
      <alignment horizontal="justify" wrapText="1"/>
    </xf>
    <xf numFmtId="0" fontId="18" fillId="3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 vertical="center"/>
    </xf>
    <xf numFmtId="0" fontId="21" fillId="0" borderId="0" xfId="0" applyFont="1" applyAlignment="1">
      <alignment horizontal="justify" wrapText="1"/>
    </xf>
    <xf numFmtId="0" fontId="4" fillId="0" borderId="0" xfId="0" applyFont="1"/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26" fillId="0" borderId="0" xfId="1" applyFont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ndlil.com/definition-de-cours-de-cloture-13218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8"/>
  <sheetViews>
    <sheetView tabSelected="1" workbookViewId="0">
      <selection activeCell="K10" sqref="K10"/>
    </sheetView>
  </sheetViews>
  <sheetFormatPr baseColWidth="10" defaultRowHeight="15"/>
  <cols>
    <col min="1" max="1" width="41" customWidth="1"/>
    <col min="3" max="3" width="15.42578125" bestFit="1" customWidth="1"/>
    <col min="4" max="4" width="14" bestFit="1" customWidth="1"/>
    <col min="7" max="7" width="18.85546875" bestFit="1" customWidth="1"/>
  </cols>
  <sheetData>
    <row r="1" spans="1:8" ht="15.75">
      <c r="A1" s="1" t="s">
        <v>0</v>
      </c>
      <c r="B1" s="1"/>
      <c r="C1" s="1"/>
      <c r="D1" s="1"/>
      <c r="E1" s="1"/>
      <c r="F1" s="1"/>
      <c r="G1" s="1"/>
      <c r="H1" s="1"/>
    </row>
    <row r="2" spans="1:8">
      <c r="B2" s="2"/>
      <c r="C2" s="2"/>
      <c r="D2" s="2"/>
    </row>
    <row r="3" spans="1:8">
      <c r="C3" s="3" t="s">
        <v>1</v>
      </c>
      <c r="D3" s="3" t="s">
        <v>2</v>
      </c>
    </row>
    <row r="4" spans="1:8">
      <c r="A4" s="4" t="s">
        <v>3</v>
      </c>
      <c r="B4" s="4">
        <v>4383.3</v>
      </c>
      <c r="C4" s="5">
        <v>1</v>
      </c>
      <c r="D4" s="5">
        <v>0</v>
      </c>
    </row>
    <row r="5" spans="1:8">
      <c r="A5" s="4" t="s">
        <v>4</v>
      </c>
      <c r="B5" s="4">
        <v>4234.6000000000004</v>
      </c>
      <c r="C5" s="5">
        <v>0</v>
      </c>
      <c r="D5" s="5">
        <v>1</v>
      </c>
    </row>
    <row r="6" spans="1:8">
      <c r="A6" s="4" t="s">
        <v>5</v>
      </c>
      <c r="B6" s="4">
        <v>4355.8999999999996</v>
      </c>
    </row>
    <row r="8" spans="1:8" ht="15.75">
      <c r="A8" s="1" t="s">
        <v>6</v>
      </c>
      <c r="B8" s="1"/>
      <c r="C8" s="1"/>
      <c r="D8" s="1"/>
      <c r="E8" s="1"/>
      <c r="F8" s="1"/>
      <c r="G8" s="1"/>
      <c r="H8" s="1"/>
    </row>
    <row r="10" spans="1:8" ht="15" customHeight="1">
      <c r="A10" s="6" t="s">
        <v>7</v>
      </c>
      <c r="B10" s="6"/>
      <c r="C10" s="6"/>
      <c r="D10" s="6"/>
      <c r="E10" s="6"/>
      <c r="F10" s="6"/>
      <c r="G10" s="6"/>
    </row>
    <row r="11" spans="1:8" ht="15.75" customHeight="1">
      <c r="A11" s="6" t="s">
        <v>8</v>
      </c>
      <c r="B11" s="6"/>
      <c r="C11" s="6"/>
      <c r="D11" s="6"/>
      <c r="E11" s="6"/>
      <c r="F11" s="6"/>
      <c r="G11" s="6"/>
    </row>
    <row r="12" spans="1:8" ht="15.75">
      <c r="A12" s="7"/>
    </row>
    <row r="13" spans="1:8">
      <c r="A13" s="8" t="s">
        <v>9</v>
      </c>
      <c r="B13" s="8"/>
      <c r="C13" s="8"/>
      <c r="E13" s="8" t="s">
        <v>10</v>
      </c>
      <c r="F13" s="8"/>
      <c r="G13" s="8"/>
      <c r="H13" s="8"/>
    </row>
    <row r="14" spans="1:8">
      <c r="A14" s="9" t="s">
        <v>11</v>
      </c>
      <c r="B14" s="10" t="s">
        <v>12</v>
      </c>
      <c r="C14" s="10" t="s">
        <v>13</v>
      </c>
      <c r="F14" s="9" t="s">
        <v>11</v>
      </c>
      <c r="G14" s="10" t="s">
        <v>12</v>
      </c>
      <c r="H14" s="10" t="s">
        <v>13</v>
      </c>
    </row>
    <row r="15" spans="1:8">
      <c r="A15" s="11">
        <v>0</v>
      </c>
      <c r="B15" s="12">
        <f>B4</f>
        <v>4383.3</v>
      </c>
      <c r="C15" s="10">
        <f>B21-B15</f>
        <v>-148.69999999999982</v>
      </c>
      <c r="F15" s="11">
        <v>0</v>
      </c>
      <c r="G15" s="12">
        <f>B5</f>
        <v>4234.6000000000004</v>
      </c>
      <c r="H15" s="10">
        <f>G21-G15</f>
        <v>148.69999999999982</v>
      </c>
    </row>
    <row r="16" spans="1:8">
      <c r="A16" s="11">
        <v>23.6</v>
      </c>
      <c r="B16" s="11">
        <f>(A16/100)*$C$15+$B$15</f>
        <v>4348.2067999999999</v>
      </c>
      <c r="F16" s="11">
        <v>23.6</v>
      </c>
      <c r="G16" s="11">
        <f t="shared" ref="G16:G20" si="0">(F16/100)*$H$15+$G$15</f>
        <v>4269.6932000000006</v>
      </c>
    </row>
    <row r="17" spans="1:8">
      <c r="A17" s="11">
        <v>38.200000000000003</v>
      </c>
      <c r="B17" s="11">
        <f t="shared" ref="B17:B20" si="1">(A17/100)*$C$15+$B$15</f>
        <v>4326.4966000000004</v>
      </c>
      <c r="D17" s="14"/>
      <c r="F17" s="11">
        <v>38.200000000000003</v>
      </c>
      <c r="G17" s="11">
        <f t="shared" si="0"/>
        <v>4291.4034000000001</v>
      </c>
    </row>
    <row r="18" spans="1:8">
      <c r="A18" s="16">
        <v>50</v>
      </c>
      <c r="B18" s="16">
        <f t="shared" si="1"/>
        <v>4308.9500000000007</v>
      </c>
      <c r="D18" s="15"/>
      <c r="F18" s="16">
        <v>50</v>
      </c>
      <c r="G18" s="11">
        <f t="shared" si="0"/>
        <v>4308.9500000000007</v>
      </c>
    </row>
    <row r="19" spans="1:8">
      <c r="A19" s="11">
        <v>61.8</v>
      </c>
      <c r="B19" s="11">
        <f t="shared" si="1"/>
        <v>4291.4034000000001</v>
      </c>
      <c r="D19" s="15"/>
      <c r="F19" s="11">
        <v>61.8</v>
      </c>
      <c r="G19" s="11">
        <f t="shared" si="0"/>
        <v>4326.4966000000004</v>
      </c>
    </row>
    <row r="20" spans="1:8" s="17" customFormat="1">
      <c r="A20" s="16">
        <v>78.599999999999994</v>
      </c>
      <c r="B20" s="16">
        <f t="shared" si="1"/>
        <v>4266.4218000000001</v>
      </c>
      <c r="D20" s="18"/>
      <c r="F20" s="16">
        <v>78.599999999999994</v>
      </c>
      <c r="G20" s="16">
        <f t="shared" si="0"/>
        <v>4351.4782000000005</v>
      </c>
    </row>
    <row r="21" spans="1:8">
      <c r="A21" s="11">
        <v>100</v>
      </c>
      <c r="B21" s="12">
        <f>B5</f>
        <v>4234.6000000000004</v>
      </c>
      <c r="D21" s="15"/>
      <c r="F21" s="11">
        <v>100</v>
      </c>
      <c r="G21" s="12">
        <f>B4</f>
        <v>4383.3</v>
      </c>
    </row>
    <row r="22" spans="1:8" hidden="1">
      <c r="A22" s="13" t="e">
        <f>((A23-#REF!)/2)+#REF!</f>
        <v>#REF!</v>
      </c>
      <c r="B22" s="13" t="e">
        <f t="shared" ref="B22:B46" si="2">(A22/100)*$C$15+$B$15</f>
        <v>#REF!</v>
      </c>
      <c r="F22" s="13" t="e">
        <f>((F23-#REF!)/2)+#REF!</f>
        <v>#REF!</v>
      </c>
      <c r="G22" s="13" t="e">
        <f t="shared" ref="G22" si="3">(F22/100)*$H$15+$G$15</f>
        <v>#REF!</v>
      </c>
    </row>
    <row r="23" spans="1:8">
      <c r="A23" s="11">
        <v>161.80000000000001</v>
      </c>
      <c r="B23" s="11">
        <f t="shared" si="2"/>
        <v>4142.7034000000003</v>
      </c>
      <c r="F23" s="11">
        <v>161.80000000000001</v>
      </c>
      <c r="G23" s="11">
        <f t="shared" ref="G23:G46" si="4">(F23/100)*$H$15+$G$15</f>
        <v>4475.1966000000002</v>
      </c>
    </row>
    <row r="24" spans="1:8" hidden="1">
      <c r="A24" s="13">
        <f>((A26-A23)/2)+A23</f>
        <v>174.3</v>
      </c>
      <c r="B24" s="13">
        <f t="shared" si="2"/>
        <v>4124.1159000000007</v>
      </c>
      <c r="F24" s="13">
        <f>((F26-F23)/2)+F23</f>
        <v>174.3</v>
      </c>
      <c r="G24" s="13">
        <f>(F24/100)*$H$15+$G$15</f>
        <v>4493.7840999999999</v>
      </c>
    </row>
    <row r="25" spans="1:8" hidden="1">
      <c r="A25" s="13">
        <f>((A26-A24)/2)+A24</f>
        <v>180.55</v>
      </c>
      <c r="B25" s="13">
        <f t="shared" si="2"/>
        <v>4114.8221500000009</v>
      </c>
      <c r="C25" s="13"/>
      <c r="F25" s="13">
        <f>((F26-F24)/2)+F24</f>
        <v>180.55</v>
      </c>
      <c r="G25" s="13">
        <f t="shared" ref="G25:G45" si="5">(F25/100)*$H$15+$G$15</f>
        <v>4503.0778499999997</v>
      </c>
      <c r="H25" s="13"/>
    </row>
    <row r="26" spans="1:8" hidden="1">
      <c r="A26" s="13">
        <f>((A30-A23)/2)+A23</f>
        <v>186.8</v>
      </c>
      <c r="B26" s="13">
        <f t="shared" si="2"/>
        <v>4105.5284000000001</v>
      </c>
      <c r="F26" s="13">
        <f>((F30-F23)/2)+F23</f>
        <v>186.8</v>
      </c>
      <c r="G26" s="13">
        <f t="shared" si="5"/>
        <v>4512.3716000000004</v>
      </c>
    </row>
    <row r="27" spans="1:8" hidden="1">
      <c r="A27" s="13">
        <f>((A28-A26)/2)+A26</f>
        <v>193.05</v>
      </c>
      <c r="B27" s="13">
        <f t="shared" si="2"/>
        <v>4096.2346500000003</v>
      </c>
      <c r="F27" s="13">
        <f>((F28-F26)/2)+F26</f>
        <v>193.05</v>
      </c>
      <c r="G27" s="13">
        <f t="shared" si="5"/>
        <v>4521.6653500000002</v>
      </c>
    </row>
    <row r="28" spans="1:8" hidden="1">
      <c r="A28" s="13">
        <f>((A30-A26)/2)+A26</f>
        <v>199.3</v>
      </c>
      <c r="B28" s="13">
        <f t="shared" si="2"/>
        <v>4086.9409000000005</v>
      </c>
      <c r="F28" s="13">
        <f>((F30-F26)/2)+F26</f>
        <v>199.3</v>
      </c>
      <c r="G28" s="13">
        <f t="shared" si="5"/>
        <v>4530.9591</v>
      </c>
    </row>
    <row r="29" spans="1:8" hidden="1">
      <c r="A29" s="13">
        <f>((A30-A28)/2)+A28</f>
        <v>205.55</v>
      </c>
      <c r="B29" s="13">
        <f t="shared" si="2"/>
        <v>4077.6471500000007</v>
      </c>
      <c r="F29" s="13">
        <f>((F30-F28)/2)+F28</f>
        <v>205.55</v>
      </c>
      <c r="G29" s="13">
        <f t="shared" si="5"/>
        <v>4540.2528499999999</v>
      </c>
    </row>
    <row r="30" spans="1:8" hidden="1">
      <c r="A30" s="13">
        <f>((A38-A23)/2)+A23</f>
        <v>211.8</v>
      </c>
      <c r="B30" s="13">
        <f t="shared" si="2"/>
        <v>4068.3534000000004</v>
      </c>
      <c r="F30" s="13">
        <f>((F38-F23)/2)+F23</f>
        <v>211.8</v>
      </c>
      <c r="G30" s="13">
        <f t="shared" si="5"/>
        <v>4549.5465999999997</v>
      </c>
    </row>
    <row r="31" spans="1:8" hidden="1">
      <c r="A31" s="13">
        <f>((A32-A30)/2)+A30</f>
        <v>218.05</v>
      </c>
      <c r="B31" s="13">
        <f t="shared" si="2"/>
        <v>4059.0596500000006</v>
      </c>
      <c r="F31" s="13">
        <f>((F32-F30)/2)+F30</f>
        <v>218.05</v>
      </c>
      <c r="G31" s="13">
        <f>(F31/100)*$H$15+$G$15</f>
        <v>4558.8403500000004</v>
      </c>
    </row>
    <row r="32" spans="1:8" hidden="1">
      <c r="A32" s="13">
        <f>((A34-A30)/2)+A30</f>
        <v>224.3</v>
      </c>
      <c r="B32" s="13">
        <f t="shared" si="2"/>
        <v>4049.7659000000003</v>
      </c>
      <c r="F32" s="13">
        <f>((F34-F30)/2)+F30</f>
        <v>224.3</v>
      </c>
      <c r="G32" s="13">
        <f t="shared" si="5"/>
        <v>4568.1341000000002</v>
      </c>
    </row>
    <row r="33" spans="1:7" hidden="1">
      <c r="A33" s="13">
        <f>((A34-A32)/2)+A32</f>
        <v>230.55</v>
      </c>
      <c r="B33" s="13">
        <f t="shared" si="2"/>
        <v>4040.4721500000005</v>
      </c>
      <c r="F33" s="13">
        <f>((F34-F32)/2)+F32</f>
        <v>230.55</v>
      </c>
      <c r="G33" s="13">
        <f t="shared" si="5"/>
        <v>4577.42785</v>
      </c>
    </row>
    <row r="34" spans="1:7" hidden="1">
      <c r="A34" s="13">
        <f>((A38-A30)/2)+A30</f>
        <v>236.8</v>
      </c>
      <c r="B34" s="13">
        <f t="shared" si="2"/>
        <v>4031.1784000000007</v>
      </c>
      <c r="F34" s="13">
        <f>((F38-F30)/2)+F30</f>
        <v>236.8</v>
      </c>
      <c r="G34" s="13">
        <f t="shared" si="5"/>
        <v>4586.7215999999999</v>
      </c>
    </row>
    <row r="35" spans="1:7" hidden="1">
      <c r="A35" s="13">
        <f>((A36-A34)/2)+A34</f>
        <v>243.05</v>
      </c>
      <c r="B35" s="13">
        <f t="shared" si="2"/>
        <v>4021.8846500000004</v>
      </c>
      <c r="F35" s="13">
        <f>((F36-F34)/2)+F34</f>
        <v>243.05</v>
      </c>
      <c r="G35" s="13">
        <f t="shared" si="5"/>
        <v>4596.0153499999997</v>
      </c>
    </row>
    <row r="36" spans="1:7" hidden="1">
      <c r="A36" s="13">
        <f>((A38-A34)/2)+A34</f>
        <v>249.3</v>
      </c>
      <c r="B36" s="13">
        <f t="shared" si="2"/>
        <v>4012.5909000000006</v>
      </c>
      <c r="F36" s="13">
        <f>((F38-F34)/2)+F34</f>
        <v>249.3</v>
      </c>
      <c r="G36" s="13">
        <f t="shared" si="5"/>
        <v>4605.3091000000004</v>
      </c>
    </row>
    <row r="37" spans="1:7" hidden="1">
      <c r="A37" s="13">
        <f>((A38-A36)/2)+A36</f>
        <v>255.55</v>
      </c>
      <c r="B37" s="13">
        <f t="shared" si="2"/>
        <v>4003.2971500000008</v>
      </c>
      <c r="F37" s="13">
        <f>((F38-F36)/2)+F36</f>
        <v>255.55</v>
      </c>
      <c r="G37" s="13">
        <f t="shared" si="5"/>
        <v>4614.6028500000002</v>
      </c>
    </row>
    <row r="38" spans="1:7">
      <c r="A38" s="11">
        <v>261.8</v>
      </c>
      <c r="B38" s="11">
        <f t="shared" si="2"/>
        <v>3994.0034000000005</v>
      </c>
      <c r="F38" s="11">
        <v>261.8</v>
      </c>
      <c r="G38" s="11">
        <f t="shared" si="4"/>
        <v>4623.8966</v>
      </c>
    </row>
    <row r="39" spans="1:7" hidden="1">
      <c r="A39" s="13">
        <f>((A40-A38)/2)+A38</f>
        <v>282.02499999999998</v>
      </c>
      <c r="B39" s="13">
        <f t="shared" si="2"/>
        <v>3963.9288250000009</v>
      </c>
      <c r="F39" s="13">
        <f>((F40-F38)/2)+F38</f>
        <v>282.02499999999998</v>
      </c>
      <c r="G39" s="13">
        <f t="shared" si="5"/>
        <v>4653.9711749999997</v>
      </c>
    </row>
    <row r="40" spans="1:7" hidden="1">
      <c r="A40" s="13">
        <f>((A42-A38)/2)+A38</f>
        <v>302.25</v>
      </c>
      <c r="B40" s="13">
        <f t="shared" si="2"/>
        <v>3933.8542500000008</v>
      </c>
      <c r="F40" s="13">
        <f>((F42-F38)/2)+F38</f>
        <v>302.25</v>
      </c>
      <c r="G40" s="13">
        <f t="shared" si="5"/>
        <v>4684.0457500000002</v>
      </c>
    </row>
    <row r="41" spans="1:7" hidden="1">
      <c r="A41" s="13">
        <f>((A42-A40)/2)+A40</f>
        <v>322.47500000000002</v>
      </c>
      <c r="B41" s="13">
        <f t="shared" si="2"/>
        <v>3903.7796750000007</v>
      </c>
      <c r="F41" s="13">
        <f>((F42-F40)/2)+F40</f>
        <v>322.47500000000002</v>
      </c>
      <c r="G41" s="13">
        <f t="shared" si="5"/>
        <v>4714.1203249999999</v>
      </c>
    </row>
    <row r="42" spans="1:7" hidden="1">
      <c r="A42" s="13">
        <f>((A46-A38)/2)+A38</f>
        <v>342.70000000000005</v>
      </c>
      <c r="B42" s="13">
        <f t="shared" si="2"/>
        <v>3873.7051000000006</v>
      </c>
      <c r="F42" s="13">
        <f>((F46-F38)/2)+F38</f>
        <v>342.70000000000005</v>
      </c>
      <c r="G42" s="13">
        <f t="shared" si="5"/>
        <v>4744.1948999999995</v>
      </c>
    </row>
    <row r="43" spans="1:7" hidden="1">
      <c r="A43" s="13">
        <f>((A44-A42)/2)+A42</f>
        <v>362.92500000000007</v>
      </c>
      <c r="B43" s="13">
        <f t="shared" si="2"/>
        <v>3843.6305250000005</v>
      </c>
      <c r="F43" s="13">
        <f>((F44-F42)/2)+F42</f>
        <v>362.92500000000007</v>
      </c>
      <c r="G43" s="13">
        <f t="shared" si="5"/>
        <v>4774.2694750000001</v>
      </c>
    </row>
    <row r="44" spans="1:7" hidden="1">
      <c r="A44" s="13">
        <f>((A46-A42)/2)+A42</f>
        <v>383.15000000000003</v>
      </c>
      <c r="B44" s="13">
        <f t="shared" si="2"/>
        <v>3813.5559500000008</v>
      </c>
      <c r="F44" s="13">
        <f>((F46-F42)/2)+F42</f>
        <v>383.15000000000003</v>
      </c>
      <c r="G44" s="13">
        <f t="shared" si="5"/>
        <v>4804.3440499999997</v>
      </c>
    </row>
    <row r="45" spans="1:7" hidden="1">
      <c r="A45" s="13">
        <f>((A46-A44)/2)+A44</f>
        <v>403.375</v>
      </c>
      <c r="B45" s="13">
        <f t="shared" si="2"/>
        <v>3783.4813750000008</v>
      </c>
      <c r="F45" s="13">
        <f>((F46-F44)/2)+F44</f>
        <v>403.375</v>
      </c>
      <c r="G45" s="13">
        <f t="shared" si="5"/>
        <v>4834.4186249999993</v>
      </c>
    </row>
    <row r="46" spans="1:7">
      <c r="A46" s="11">
        <v>423.6</v>
      </c>
      <c r="B46" s="11">
        <f t="shared" si="2"/>
        <v>3753.4068000000007</v>
      </c>
      <c r="F46" s="11">
        <v>423.6</v>
      </c>
      <c r="G46" s="11">
        <f t="shared" si="4"/>
        <v>4864.4931999999999</v>
      </c>
    </row>
    <row r="48" spans="1:7" ht="15.75" customHeight="1">
      <c r="A48" s="19"/>
      <c r="B48" s="19"/>
      <c r="C48" s="19"/>
      <c r="D48" s="19"/>
      <c r="E48" s="19"/>
      <c r="F48" s="19"/>
      <c r="G48" s="19"/>
    </row>
    <row r="49" spans="1:8" ht="15.75" customHeight="1">
      <c r="A49" s="20" t="s">
        <v>14</v>
      </c>
      <c r="B49" s="20"/>
      <c r="C49" s="19"/>
      <c r="D49" s="21" t="s">
        <v>15</v>
      </c>
      <c r="E49" s="21"/>
      <c r="F49" s="21"/>
      <c r="G49" s="21"/>
      <c r="H49" s="21"/>
    </row>
    <row r="50" spans="1:8" ht="15.75">
      <c r="A50" s="7"/>
      <c r="D50" s="21"/>
      <c r="E50" s="21"/>
      <c r="F50" s="21"/>
      <c r="G50" s="21"/>
      <c r="H50" s="21"/>
    </row>
    <row r="51" spans="1:8">
      <c r="A51" s="10" t="s">
        <v>16</v>
      </c>
    </row>
    <row r="52" spans="1:8">
      <c r="A52" s="22" t="s">
        <v>17</v>
      </c>
      <c r="B52" s="23">
        <f>B4+2*(B58-B5)</f>
        <v>4563.3</v>
      </c>
      <c r="D52" s="24" t="s">
        <v>18</v>
      </c>
      <c r="E52" s="25" t="s">
        <v>19</v>
      </c>
      <c r="F52" s="26"/>
      <c r="G52" s="26"/>
      <c r="H52" s="26"/>
    </row>
    <row r="53" spans="1:8">
      <c r="A53" s="22" t="s">
        <v>20</v>
      </c>
      <c r="B53" s="23">
        <f>B54-(B54-B52)/2</f>
        <v>4518.3</v>
      </c>
      <c r="F53" s="26"/>
      <c r="G53" s="26"/>
      <c r="H53" s="26"/>
    </row>
    <row r="54" spans="1:8">
      <c r="A54" s="22" t="s">
        <v>21</v>
      </c>
      <c r="B54" s="23">
        <f>B58+(B4-B5)</f>
        <v>4473.3</v>
      </c>
      <c r="D54" s="27" t="s">
        <v>22</v>
      </c>
      <c r="E54" s="28">
        <v>4379.7</v>
      </c>
      <c r="F54" s="26"/>
      <c r="G54" s="29" t="s">
        <v>23</v>
      </c>
      <c r="H54" s="30">
        <f>AVERAGE(E54:E56)</f>
        <v>4351.0066666666671</v>
      </c>
    </row>
    <row r="55" spans="1:8">
      <c r="A55" s="22" t="s">
        <v>24</v>
      </c>
      <c r="B55" s="23">
        <f>B56-(B56-B54)/2</f>
        <v>4443.9500000000007</v>
      </c>
      <c r="D55" s="31" t="s">
        <v>25</v>
      </c>
      <c r="E55" s="28">
        <v>4346.66</v>
      </c>
      <c r="F55" s="26"/>
      <c r="G55" s="32"/>
      <c r="H55" s="33"/>
    </row>
    <row r="56" spans="1:8">
      <c r="A56" s="22" t="s">
        <v>26</v>
      </c>
      <c r="B56" s="23">
        <f>(2*B58)-B5</f>
        <v>4414.6000000000004</v>
      </c>
      <c r="D56" s="31" t="s">
        <v>27</v>
      </c>
      <c r="E56" s="28">
        <v>4326.66</v>
      </c>
      <c r="F56" s="26"/>
      <c r="G56" s="29" t="s">
        <v>28</v>
      </c>
      <c r="H56" s="30">
        <f>AVERAGE(E54:E58)</f>
        <v>4354.9973333333337</v>
      </c>
    </row>
    <row r="57" spans="1:8">
      <c r="A57" s="22" t="s">
        <v>29</v>
      </c>
      <c r="B57" s="23">
        <f>B58-(B58-B56)/2</f>
        <v>4369.6000000000004</v>
      </c>
      <c r="D57" s="31" t="s">
        <v>30</v>
      </c>
      <c r="E57" s="28">
        <v>4367.8</v>
      </c>
      <c r="F57" s="34"/>
      <c r="G57" s="32"/>
      <c r="H57" s="26"/>
    </row>
    <row r="58" spans="1:8">
      <c r="A58" s="35" t="s">
        <v>31</v>
      </c>
      <c r="B58" s="10">
        <f>(B4+B5+B6)/3</f>
        <v>4324.6000000000004</v>
      </c>
      <c r="D58" s="31" t="s">
        <v>32</v>
      </c>
      <c r="E58" s="28">
        <v>4354.166666666667</v>
      </c>
      <c r="F58" s="26"/>
      <c r="G58" s="36" t="s">
        <v>33</v>
      </c>
      <c r="H58" s="37">
        <f>B58</f>
        <v>4324.6000000000004</v>
      </c>
    </row>
    <row r="59" spans="1:8">
      <c r="A59" s="38" t="s">
        <v>34</v>
      </c>
      <c r="B59" s="39">
        <f>B58-(B58-B60)/2</f>
        <v>4295.25</v>
      </c>
      <c r="E59" s="26"/>
      <c r="F59" s="26"/>
      <c r="H59" s="26"/>
    </row>
    <row r="60" spans="1:8">
      <c r="A60" s="38" t="s">
        <v>35</v>
      </c>
      <c r="B60" s="39">
        <f>(2*B58)-B4</f>
        <v>4265.9000000000005</v>
      </c>
    </row>
    <row r="61" spans="1:8">
      <c r="A61" s="38" t="s">
        <v>36</v>
      </c>
      <c r="B61" s="39">
        <f>B60-(B60-B62)/2</f>
        <v>4220.9000000000005</v>
      </c>
    </row>
    <row r="62" spans="1:8">
      <c r="A62" s="38" t="s">
        <v>37</v>
      </c>
      <c r="B62" s="39">
        <f>B58-(B4-B5)</f>
        <v>4175.9000000000005</v>
      </c>
      <c r="D62" s="40" t="s">
        <v>38</v>
      </c>
      <c r="E62" s="40"/>
      <c r="F62" s="40"/>
      <c r="G62" s="40"/>
      <c r="H62" s="40"/>
    </row>
    <row r="63" spans="1:8">
      <c r="A63" s="38" t="s">
        <v>39</v>
      </c>
      <c r="B63" s="39">
        <f>B62-(B62-B64)/2</f>
        <v>4146.5500000000011</v>
      </c>
    </row>
    <row r="64" spans="1:8">
      <c r="A64" s="38" t="s">
        <v>40</v>
      </c>
      <c r="B64" s="39">
        <f>B5-2*(B4-B58)</f>
        <v>4117.2000000000007</v>
      </c>
      <c r="D64" s="41" t="s">
        <v>41</v>
      </c>
      <c r="E64" s="41"/>
      <c r="F64" s="41"/>
      <c r="G64" s="41"/>
      <c r="H64" s="41"/>
    </row>
    <row r="65" spans="1:8">
      <c r="A65" s="35" t="s">
        <v>42</v>
      </c>
      <c r="B65" s="10"/>
      <c r="D65" s="41"/>
      <c r="E65" s="41"/>
      <c r="F65" s="41"/>
      <c r="G65" s="41"/>
      <c r="H65" s="41"/>
    </row>
    <row r="66" spans="1:8">
      <c r="A66" s="35" t="s">
        <v>43</v>
      </c>
      <c r="B66" s="10"/>
    </row>
    <row r="67" spans="1:8" ht="56.25" customHeight="1">
      <c r="A67" s="42" t="s">
        <v>44</v>
      </c>
      <c r="B67" s="42"/>
    </row>
    <row r="68" spans="1:8" ht="15.75" customHeight="1"/>
  </sheetData>
  <mergeCells count="11">
    <mergeCell ref="A49:B49"/>
    <mergeCell ref="D49:H50"/>
    <mergeCell ref="D62:H62"/>
    <mergeCell ref="D64:H65"/>
    <mergeCell ref="A67:B67"/>
    <mergeCell ref="A1:H1"/>
    <mergeCell ref="A8:H8"/>
    <mergeCell ref="A10:G10"/>
    <mergeCell ref="A11:G11"/>
    <mergeCell ref="A13:C13"/>
    <mergeCell ref="E13:H13"/>
  </mergeCells>
  <hyperlinks>
    <hyperlink ref="A67" r:id="rId1" tooltip="le cours de clôture" display="http://www.andlil.com/definition-de-cours-de-cloture-132180.html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2016-01-17T11:36:30Z</dcterms:modified>
</cp:coreProperties>
</file>