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0115" windowHeight="9270"/>
  </bookViews>
  <sheets>
    <sheet name="trade7mars2014" sheetId="1" r:id="rId1"/>
  </sheets>
  <calcPr calcId="145621"/>
</workbook>
</file>

<file path=xl/calcChain.xml><?xml version="1.0" encoding="utf-8"?>
<calcChain xmlns="http://schemas.openxmlformats.org/spreadsheetml/2006/main">
  <c r="Q18" i="1" l="1"/>
  <c r="R16" i="1"/>
  <c r="R15" i="1"/>
  <c r="S8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2" i="1"/>
  <c r="R14" i="1"/>
  <c r="Q6" i="1"/>
  <c r="S6" i="1" s="1"/>
  <c r="Q5" i="1"/>
  <c r="S5" i="1" s="1"/>
  <c r="O2" i="1" l="1"/>
  <c r="M3" i="1"/>
  <c r="M4" i="1"/>
  <c r="M7" i="1"/>
  <c r="M8" i="1"/>
  <c r="M9" i="1"/>
  <c r="M12" i="1"/>
  <c r="M13" i="1"/>
  <c r="M16" i="1"/>
  <c r="M19" i="1"/>
  <c r="M21" i="1"/>
  <c r="M22" i="1"/>
  <c r="M23" i="1"/>
  <c r="M25" i="1"/>
  <c r="M27" i="1"/>
  <c r="M28" i="1"/>
  <c r="M31" i="1"/>
  <c r="M32" i="1"/>
  <c r="M33" i="1"/>
  <c r="M35" i="1"/>
  <c r="M36" i="1"/>
  <c r="M39" i="1"/>
  <c r="M40" i="1"/>
  <c r="M41" i="1"/>
  <c r="M46" i="1"/>
  <c r="M53" i="1"/>
  <c r="M55" i="1"/>
  <c r="M56" i="1"/>
  <c r="M57" i="1"/>
  <c r="M60" i="1"/>
  <c r="M63" i="1"/>
  <c r="M67" i="1"/>
  <c r="M72" i="1"/>
  <c r="M73" i="1"/>
  <c r="M75" i="1"/>
  <c r="M78" i="1"/>
  <c r="M79" i="1"/>
  <c r="M80" i="1"/>
  <c r="M81" i="1"/>
  <c r="M82" i="1"/>
  <c r="M86" i="1"/>
  <c r="M87" i="1"/>
  <c r="M89" i="1"/>
  <c r="M91" i="1"/>
  <c r="M93" i="1"/>
  <c r="M94" i="1"/>
  <c r="M96" i="1"/>
  <c r="M97" i="1"/>
  <c r="M98" i="1"/>
  <c r="M2" i="1"/>
  <c r="M5" i="1" l="1"/>
  <c r="M6" i="1" s="1"/>
  <c r="Q12" i="1"/>
  <c r="Q10" i="1"/>
  <c r="M10" i="1" l="1"/>
  <c r="M11" i="1" s="1"/>
  <c r="M14" i="1" l="1"/>
  <c r="M15" i="1" l="1"/>
  <c r="M17" i="1" s="1"/>
  <c r="M18" i="1" l="1"/>
  <c r="M20" i="1" s="1"/>
  <c r="M24" i="1" s="1"/>
  <c r="M26" i="1" l="1"/>
  <c r="M29" i="1" s="1"/>
  <c r="M30" i="1" l="1"/>
  <c r="M34" i="1" s="1"/>
  <c r="M37" i="1" s="1"/>
  <c r="M38" i="1" l="1"/>
  <c r="M42" i="1" l="1"/>
  <c r="M43" i="1" s="1"/>
  <c r="M44" i="1" s="1"/>
  <c r="M45" i="1" s="1"/>
  <c r="M47" i="1" s="1"/>
  <c r="M48" i="1" s="1"/>
  <c r="M49" i="1" s="1"/>
  <c r="M50" i="1" s="1"/>
  <c r="M51" i="1" s="1"/>
  <c r="M52" i="1" s="1"/>
  <c r="M54" i="1" s="1"/>
  <c r="M58" i="1" s="1"/>
  <c r="M59" i="1" s="1"/>
  <c r="M61" i="1" s="1"/>
  <c r="M62" i="1" s="1"/>
  <c r="M64" i="1" s="1"/>
  <c r="M65" i="1" s="1"/>
  <c r="M66" i="1" s="1"/>
  <c r="M68" i="1" s="1"/>
  <c r="M69" i="1" s="1"/>
  <c r="M70" i="1" s="1"/>
  <c r="M71" i="1" s="1"/>
  <c r="M74" i="1" s="1"/>
  <c r="M76" i="1" s="1"/>
  <c r="M77" i="1" s="1"/>
  <c r="M83" i="1" s="1"/>
  <c r="M84" i="1" s="1"/>
  <c r="M85" i="1" s="1"/>
  <c r="M88" i="1" s="1"/>
  <c r="M90" i="1" s="1"/>
  <c r="M92" i="1" s="1"/>
  <c r="M95" i="1" s="1"/>
  <c r="M99" i="1" l="1"/>
  <c r="Q8" i="1" s="1"/>
</calcChain>
</file>

<file path=xl/sharedStrings.xml><?xml version="1.0" encoding="utf-8"?>
<sst xmlns="http://schemas.openxmlformats.org/spreadsheetml/2006/main" count="617" uniqueCount="129">
  <si>
    <t>Type</t>
  </si>
  <si>
    <t>Récapitulatif</t>
  </si>
  <si>
    <t>Date</t>
  </si>
  <si>
    <t>Réf.</t>
  </si>
  <si>
    <t>Marché</t>
  </si>
  <si>
    <t>Echéance</t>
  </si>
  <si>
    <t>Ouverture</t>
  </si>
  <si>
    <t>Dev</t>
  </si>
  <si>
    <t>Taille</t>
  </si>
  <si>
    <t>Fermeture</t>
  </si>
  <si>
    <t>+/- values</t>
  </si>
  <si>
    <t>ORDRE</t>
  </si>
  <si>
    <t>Ordres de clôture</t>
  </si>
  <si>
    <t>J3ESFMAG</t>
  </si>
  <si>
    <t>Allemagne 30 au comptant</t>
  </si>
  <si>
    <t>-</t>
  </si>
  <si>
    <t>E</t>
  </si>
  <si>
    <t>J3EVDRAH</t>
  </si>
  <si>
    <t>J3ESVQAY</t>
  </si>
  <si>
    <t>J3ESVLAY</t>
  </si>
  <si>
    <t>J3EVN3AT</t>
  </si>
  <si>
    <t>J3ETQ8AD</t>
  </si>
  <si>
    <t>J3EJDDAL</t>
  </si>
  <si>
    <t>J3ENZ3AW</t>
  </si>
  <si>
    <t>J3ELPBBA</t>
  </si>
  <si>
    <t>J3EWPCAJ</t>
  </si>
  <si>
    <t>J3EM8SAN</t>
  </si>
  <si>
    <t>J3ETAFA7</t>
  </si>
  <si>
    <t>J3EWN4AJ</t>
  </si>
  <si>
    <t>J3ET74AZ</t>
  </si>
  <si>
    <t>J3ESEEAG</t>
  </si>
  <si>
    <t>J3ESUEAY</t>
  </si>
  <si>
    <t>J3EVBMAH</t>
  </si>
  <si>
    <t>J3EM7MAN</t>
  </si>
  <si>
    <t>J3EJBUAL</t>
  </si>
  <si>
    <t>J3EM69AN</t>
  </si>
  <si>
    <t>J3EHVQAM</t>
  </si>
  <si>
    <t>J3ENM9AK</t>
  </si>
  <si>
    <t>J3ETPFAD</t>
  </si>
  <si>
    <t>J3EV9QBB</t>
  </si>
  <si>
    <t>J3EW4JAE</t>
  </si>
  <si>
    <t>J3EFWZAE</t>
  </si>
  <si>
    <t>J3ESR5AY</t>
  </si>
  <si>
    <t>J3ERCLA4</t>
  </si>
  <si>
    <t>J3EKP6BD</t>
  </si>
  <si>
    <t>J3ESRAAY</t>
  </si>
  <si>
    <t>J3EKPXBD</t>
  </si>
  <si>
    <t>J3EGAFA3</t>
  </si>
  <si>
    <t>J3EQWCAS</t>
  </si>
  <si>
    <t>J3EPVKAR</t>
  </si>
  <si>
    <t>J3EBGJAD</t>
  </si>
  <si>
    <t>J3ENHPAK</t>
  </si>
  <si>
    <t>J3EQC9AC</t>
  </si>
  <si>
    <t>J3EM2RAN</t>
  </si>
  <si>
    <t>J3EPUWAR</t>
  </si>
  <si>
    <t>J3EEUVAT</t>
  </si>
  <si>
    <t>J3EK4BBC</t>
  </si>
  <si>
    <t>J3EEUQAT</t>
  </si>
  <si>
    <t>J3EJ46AB</t>
  </si>
  <si>
    <t>J3EE8HA9</t>
  </si>
  <si>
    <t>J3EMGPA6</t>
  </si>
  <si>
    <t>J3EL74BB</t>
  </si>
  <si>
    <t>J3EMGCA6</t>
  </si>
  <si>
    <t>J3EL64BB</t>
  </si>
  <si>
    <t>J3ENTRAW</t>
  </si>
  <si>
    <t>J3EQ8UA4</t>
  </si>
  <si>
    <t>J3EA2FAY</t>
  </si>
  <si>
    <t>J3EK2BBC</t>
  </si>
  <si>
    <t>J3EEBNAH</t>
  </si>
  <si>
    <t>J3EP9TAC</t>
  </si>
  <si>
    <t>J3EKZMBC</t>
  </si>
  <si>
    <t>J3EESBAT</t>
  </si>
  <si>
    <t>J3EPA6AU</t>
  </si>
  <si>
    <t>J3ECDXA7</t>
  </si>
  <si>
    <t>J3EH3YAL</t>
  </si>
  <si>
    <t>J3EL4NBB</t>
  </si>
  <si>
    <t>J3EBCFAD</t>
  </si>
  <si>
    <t>J3ECS3AZ</t>
  </si>
  <si>
    <t>J3EAWVAY</t>
  </si>
  <si>
    <t>J3D538AG</t>
  </si>
  <si>
    <t>J3EHKLAM</t>
  </si>
  <si>
    <t>J3ED9XAH</t>
  </si>
  <si>
    <t>J3EDABA8</t>
  </si>
  <si>
    <t>J3EKHMBD</t>
  </si>
  <si>
    <t>J3EHDGA5</t>
  </si>
  <si>
    <t>J3EHC4A5</t>
  </si>
  <si>
    <t>J3EEMTAT</t>
  </si>
  <si>
    <t>J3D8HXAU</t>
  </si>
  <si>
    <t>J3EC7RA8</t>
  </si>
  <si>
    <t>J3EATHAY</t>
  </si>
  <si>
    <t>J3EB9JA7</t>
  </si>
  <si>
    <t>J3EJV3AB</t>
  </si>
  <si>
    <t>J3EHWVAL</t>
  </si>
  <si>
    <t>J3D73CAK</t>
  </si>
  <si>
    <t>J3D9XBAR</t>
  </si>
  <si>
    <t>J3EHFNAM</t>
  </si>
  <si>
    <t>J3ELVMBB</t>
  </si>
  <si>
    <t>J3EHWBAL</t>
  </si>
  <si>
    <t>J3EFKFAE</t>
  </si>
  <si>
    <t>J3ECL4AZ</t>
  </si>
  <si>
    <t>J3D46BA6</t>
  </si>
  <si>
    <t>J3EG63A5</t>
  </si>
  <si>
    <t>J3EBT3AC</t>
  </si>
  <si>
    <t>J3ECKYAZ</t>
  </si>
  <si>
    <t>J3DY84A3</t>
  </si>
  <si>
    <t>J3DVT6AZ</t>
  </si>
  <si>
    <t>J3EDZ3AH</t>
  </si>
  <si>
    <t>J3DWA3A9</t>
  </si>
  <si>
    <t>J3D4LQAJ</t>
  </si>
  <si>
    <t>J3D7A9AS</t>
  </si>
  <si>
    <t>J3DTDVAT</t>
  </si>
  <si>
    <t>J3EDZAAH</t>
  </si>
  <si>
    <t>J3D6SNA4</t>
  </si>
  <si>
    <t>J3D4KBAJ</t>
  </si>
  <si>
    <t>cumul PV</t>
  </si>
  <si>
    <t>cumul MV</t>
  </si>
  <si>
    <t>profit factor</t>
  </si>
  <si>
    <t>max drawdown</t>
  </si>
  <si>
    <t>net profit</t>
  </si>
  <si>
    <t>nombre de trades gagnants</t>
  </si>
  <si>
    <t>nombre de trades perdants</t>
  </si>
  <si>
    <t>/</t>
  </si>
  <si>
    <t>euros</t>
  </si>
  <si>
    <t>points</t>
  </si>
  <si>
    <t>prix du point</t>
  </si>
  <si>
    <t>profit/drawdown
(euros)</t>
  </si>
  <si>
    <t>profit/drawdown
(points)</t>
  </si>
  <si>
    <t>% réussite</t>
  </si>
  <si>
    <t>nombre total de trades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</si>
</sst>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_-* #,##0.00\ [$€-40C]_-;\-* #,##0.0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303030"/>
      <name val="Verdan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3" borderId="0" xfId="0" applyFill="1" applyAlignment="1">
      <alignment horizontal="center"/>
    </xf>
    <xf numFmtId="165" fontId="0" fillId="0" borderId="0" xfId="0" applyNumberFormat="1"/>
    <xf numFmtId="44" fontId="0" fillId="0" borderId="0" xfId="43" applyFont="1"/>
    <xf numFmtId="0" fontId="18" fillId="0" borderId="0" xfId="0" applyFont="1"/>
    <xf numFmtId="0" fontId="0" fillId="35" borderId="0" xfId="0" applyFill="1"/>
    <xf numFmtId="44" fontId="0" fillId="35" borderId="0" xfId="43" applyFont="1" applyFill="1" applyAlignment="1">
      <alignment horizontal="center" wrapText="1"/>
    </xf>
    <xf numFmtId="44" fontId="0" fillId="36" borderId="0" xfId="43" applyFont="1" applyFill="1"/>
    <xf numFmtId="44" fontId="0" fillId="34" borderId="0" xfId="43" applyFont="1" applyFill="1"/>
    <xf numFmtId="0" fontId="0" fillId="36" borderId="0" xfId="0" applyFill="1"/>
    <xf numFmtId="164" fontId="0" fillId="34" borderId="0" xfId="0" applyNumberFormat="1" applyFill="1"/>
    <xf numFmtId="0" fontId="0" fillId="36" borderId="0" xfId="42" applyNumberFormat="1" applyFont="1" applyFill="1"/>
    <xf numFmtId="9" fontId="0" fillId="33" borderId="0" xfId="44" applyFont="1" applyFill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Monétaire" xfId="43" builtinId="4"/>
    <cellStyle name="Neutre" xfId="8" builtinId="28" customBuiltin="1"/>
    <cellStyle name="Normal" xfId="0" builtinId="0"/>
    <cellStyle name="Pourcentage" xfId="44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4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abSelected="1" topLeftCell="G1" workbookViewId="0">
      <selection activeCell="N13" sqref="N13"/>
    </sheetView>
  </sheetViews>
  <sheetFormatPr baseColWidth="10" defaultRowHeight="15" x14ac:dyDescent="0.25"/>
  <cols>
    <col min="11" max="11" width="11.42578125" style="5"/>
    <col min="13" max="14" width="18" style="6" customWidth="1"/>
    <col min="16" max="16" width="16.42578125" customWidth="1"/>
    <col min="18" max="18" width="13.5703125" bestFit="1" customWidth="1"/>
    <col min="19" max="19" width="16.7109375" customWidth="1"/>
    <col min="20" max="20" width="15.28515625" customWidth="1"/>
    <col min="21" max="21" width="20.85546875" customWidth="1"/>
    <col min="22" max="22" width="15.85546875" customWidth="1"/>
  </cols>
  <sheetData>
    <row r="1" spans="1:19" ht="30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5" t="s">
        <v>10</v>
      </c>
      <c r="M1" s="9" t="s">
        <v>125</v>
      </c>
      <c r="N1" s="9" t="s">
        <v>126</v>
      </c>
      <c r="P1" s="8" t="s">
        <v>124</v>
      </c>
      <c r="Q1" s="11">
        <v>25</v>
      </c>
    </row>
    <row r="2" spans="1:19" x14ac:dyDescent="0.25">
      <c r="A2" t="s">
        <v>11</v>
      </c>
      <c r="B2" t="s">
        <v>12</v>
      </c>
      <c r="C2" s="1">
        <v>41705</v>
      </c>
      <c r="D2" t="s">
        <v>13</v>
      </c>
      <c r="E2" t="s">
        <v>14</v>
      </c>
      <c r="F2" t="s">
        <v>15</v>
      </c>
      <c r="G2">
        <v>9427</v>
      </c>
      <c r="H2" t="s">
        <v>16</v>
      </c>
      <c r="I2">
        <v>1</v>
      </c>
      <c r="J2">
        <v>9428.2999999999993</v>
      </c>
      <c r="K2" s="5">
        <v>32.5</v>
      </c>
      <c r="M2" s="6" t="str">
        <f>IF(SIGN(K2)=SIGN(K3),"",SUM(K$2:K2)-SUM(M$1:M1))</f>
        <v/>
      </c>
      <c r="N2" s="6" t="str">
        <f>IF(ISNUMBER(M2/Q$1),(M2/Q$1),"")</f>
        <v/>
      </c>
      <c r="O2" s="7" t="str">
        <f>IF(ISERROR((N2/R$25)),"",(N2/R$25))</f>
        <v/>
      </c>
    </row>
    <row r="3" spans="1:19" x14ac:dyDescent="0.25">
      <c r="A3" t="s">
        <v>11</v>
      </c>
      <c r="B3" t="s">
        <v>12</v>
      </c>
      <c r="C3" s="1">
        <v>41705</v>
      </c>
      <c r="D3" t="s">
        <v>17</v>
      </c>
      <c r="E3" t="s">
        <v>14</v>
      </c>
      <c r="F3" t="s">
        <v>15</v>
      </c>
      <c r="G3">
        <v>9410.2999999999993</v>
      </c>
      <c r="H3" t="s">
        <v>16</v>
      </c>
      <c r="I3">
        <v>1</v>
      </c>
      <c r="J3">
        <v>9412</v>
      </c>
      <c r="K3" s="5">
        <v>42.5</v>
      </c>
      <c r="M3" s="6" t="str">
        <f>IF(SIGN(K3)=SIGN(K4),"",SUM(K$2:K3)-SUM(M$1:M2))</f>
        <v/>
      </c>
      <c r="N3" s="6" t="str">
        <f t="shared" ref="N3:N66" si="0">IF(ISNUMBER(M3/Q$1),(M3/Q$1),"")</f>
        <v/>
      </c>
    </row>
    <row r="4" spans="1:19" x14ac:dyDescent="0.25">
      <c r="A4" t="s">
        <v>11</v>
      </c>
      <c r="B4" t="s">
        <v>12</v>
      </c>
      <c r="C4" s="1">
        <v>41705</v>
      </c>
      <c r="D4" t="s">
        <v>18</v>
      </c>
      <c r="E4" t="s">
        <v>14</v>
      </c>
      <c r="F4" t="s">
        <v>15</v>
      </c>
      <c r="G4">
        <v>9410</v>
      </c>
      <c r="H4" t="s">
        <v>16</v>
      </c>
      <c r="I4">
        <v>1</v>
      </c>
      <c r="J4">
        <v>9413</v>
      </c>
      <c r="K4" s="5">
        <v>75</v>
      </c>
      <c r="M4" s="6" t="str">
        <f>IF(SIGN(K4)=SIGN(K5),"",SUM(K$2:K4)-SUM(M$1:M3))</f>
        <v/>
      </c>
      <c r="N4" s="6" t="str">
        <f t="shared" si="0"/>
        <v/>
      </c>
      <c r="Q4" s="8" t="s">
        <v>122</v>
      </c>
      <c r="R4" s="4" t="s">
        <v>121</v>
      </c>
      <c r="S4" s="8" t="s">
        <v>123</v>
      </c>
    </row>
    <row r="5" spans="1:19" x14ac:dyDescent="0.25">
      <c r="A5" t="s">
        <v>11</v>
      </c>
      <c r="B5" t="s">
        <v>12</v>
      </c>
      <c r="C5" s="1">
        <v>41705</v>
      </c>
      <c r="D5" t="s">
        <v>19</v>
      </c>
      <c r="E5" t="s">
        <v>14</v>
      </c>
      <c r="F5" t="s">
        <v>15</v>
      </c>
      <c r="G5">
        <v>9423</v>
      </c>
      <c r="H5" t="s">
        <v>16</v>
      </c>
      <c r="I5">
        <v>-1</v>
      </c>
      <c r="J5">
        <v>9421.5</v>
      </c>
      <c r="K5" s="5">
        <v>37.5</v>
      </c>
      <c r="M5" s="6">
        <f>IF(SIGN(K5)=SIGN(K6),"",SUM(K$2:K5)-SUM(M$1:M4))</f>
        <v>187.5</v>
      </c>
      <c r="N5" s="6">
        <f t="shared" si="0"/>
        <v>7.5</v>
      </c>
      <c r="P5" s="8" t="s">
        <v>114</v>
      </c>
      <c r="Q5" s="11">
        <f>SUMIF(K:K,"&gt;0")</f>
        <v>4277.5</v>
      </c>
      <c r="R5" s="4" t="s">
        <v>121</v>
      </c>
      <c r="S5" s="3">
        <f>Q5/Q1</f>
        <v>171.1</v>
      </c>
    </row>
    <row r="6" spans="1:19" x14ac:dyDescent="0.25">
      <c r="A6" t="s">
        <v>11</v>
      </c>
      <c r="B6" t="s">
        <v>12</v>
      </c>
      <c r="C6" s="1">
        <v>41705</v>
      </c>
      <c r="D6" t="s">
        <v>20</v>
      </c>
      <c r="E6" t="s">
        <v>14</v>
      </c>
      <c r="F6" t="s">
        <v>15</v>
      </c>
      <c r="G6">
        <v>9421.2999999999993</v>
      </c>
      <c r="H6" t="s">
        <v>16</v>
      </c>
      <c r="I6">
        <v>1</v>
      </c>
      <c r="J6">
        <v>9417</v>
      </c>
      <c r="K6" s="5">
        <v>-107.5</v>
      </c>
      <c r="M6" s="6">
        <f>IF(SIGN(K6)=SIGN(K7),"",SUM(K$2:K6)-SUM(M$1:M5))</f>
        <v>-107.5</v>
      </c>
      <c r="N6" s="6">
        <f t="shared" si="0"/>
        <v>-4.3</v>
      </c>
      <c r="P6" s="8" t="s">
        <v>115</v>
      </c>
      <c r="Q6" s="10">
        <f>SUMIF(K:K,"&lt;0")</f>
        <v>-4247.5</v>
      </c>
      <c r="R6" s="4" t="s">
        <v>121</v>
      </c>
      <c r="S6" s="12">
        <f>Q6/Q1</f>
        <v>-169.9</v>
      </c>
    </row>
    <row r="7" spans="1:19" x14ac:dyDescent="0.25">
      <c r="A7" t="s">
        <v>11</v>
      </c>
      <c r="B7" t="s">
        <v>12</v>
      </c>
      <c r="C7" s="1">
        <v>41705</v>
      </c>
      <c r="D7" t="s">
        <v>21</v>
      </c>
      <c r="E7" t="s">
        <v>14</v>
      </c>
      <c r="F7" t="s">
        <v>15</v>
      </c>
      <c r="G7">
        <v>9398.5</v>
      </c>
      <c r="H7" t="s">
        <v>16</v>
      </c>
      <c r="I7">
        <v>1</v>
      </c>
      <c r="J7">
        <v>9400</v>
      </c>
      <c r="K7" s="5">
        <v>37.5</v>
      </c>
      <c r="M7" s="6" t="str">
        <f>IF(SIGN(K7)=SIGN(K8),"",SUM(K$2:K7)-SUM(M$1:M6))</f>
        <v/>
      </c>
      <c r="N7" s="6" t="str">
        <f t="shared" si="0"/>
        <v/>
      </c>
      <c r="P7" s="8"/>
    </row>
    <row r="8" spans="1:19" x14ac:dyDescent="0.25">
      <c r="A8" t="s">
        <v>11</v>
      </c>
      <c r="B8" t="s">
        <v>12</v>
      </c>
      <c r="C8" s="1">
        <v>41705</v>
      </c>
      <c r="D8" t="s">
        <v>22</v>
      </c>
      <c r="E8" t="s">
        <v>14</v>
      </c>
      <c r="F8" t="s">
        <v>15</v>
      </c>
      <c r="G8">
        <v>9403.5</v>
      </c>
      <c r="H8" t="s">
        <v>16</v>
      </c>
      <c r="I8">
        <v>1</v>
      </c>
      <c r="J8">
        <v>9405.5</v>
      </c>
      <c r="K8" s="5">
        <v>50</v>
      </c>
      <c r="M8" s="6" t="str">
        <f>IF(SIGN(K8)=SIGN(K9),"",SUM(K$2:K8)-SUM(M$1:M7))</f>
        <v/>
      </c>
      <c r="N8" s="6" t="str">
        <f t="shared" si="0"/>
        <v/>
      </c>
      <c r="P8" s="8" t="s">
        <v>117</v>
      </c>
      <c r="Q8" s="10">
        <f>MIN(M:M)</f>
        <v>-787.5</v>
      </c>
      <c r="R8" s="4" t="s">
        <v>121</v>
      </c>
      <c r="S8" s="14">
        <f>Q8/Q1</f>
        <v>-31.5</v>
      </c>
    </row>
    <row r="9" spans="1:19" x14ac:dyDescent="0.25">
      <c r="A9" t="s">
        <v>11</v>
      </c>
      <c r="B9" t="s">
        <v>12</v>
      </c>
      <c r="C9" s="1">
        <v>41705</v>
      </c>
      <c r="D9" t="s">
        <v>23</v>
      </c>
      <c r="E9" t="s">
        <v>14</v>
      </c>
      <c r="F9" t="s">
        <v>15</v>
      </c>
      <c r="G9">
        <v>9402.5</v>
      </c>
      <c r="H9" t="s">
        <v>16</v>
      </c>
      <c r="I9">
        <v>-1</v>
      </c>
      <c r="J9">
        <v>9401.2999999999993</v>
      </c>
      <c r="K9" s="5">
        <v>30</v>
      </c>
      <c r="M9" s="6" t="str">
        <f>IF(SIGN(K9)=SIGN(K10),"",SUM(K$2:K9)-SUM(M$1:M8))</f>
        <v/>
      </c>
      <c r="N9" s="6" t="str">
        <f t="shared" si="0"/>
        <v/>
      </c>
      <c r="P9" s="8"/>
    </row>
    <row r="10" spans="1:19" x14ac:dyDescent="0.25">
      <c r="A10" t="s">
        <v>11</v>
      </c>
      <c r="B10" t="s">
        <v>12</v>
      </c>
      <c r="C10" s="1">
        <v>41705</v>
      </c>
      <c r="D10" t="s">
        <v>24</v>
      </c>
      <c r="E10" t="s">
        <v>14</v>
      </c>
      <c r="F10" t="s">
        <v>15</v>
      </c>
      <c r="G10">
        <v>9417.5</v>
      </c>
      <c r="H10" t="s">
        <v>16</v>
      </c>
      <c r="I10">
        <v>-1</v>
      </c>
      <c r="J10">
        <v>9415.5</v>
      </c>
      <c r="K10" s="5">
        <v>50</v>
      </c>
      <c r="M10" s="6">
        <f>IF(SIGN(K10)=SIGN(K11),"",SUM(K$2:K10)-SUM(M$1:M9))</f>
        <v>167.5</v>
      </c>
      <c r="N10" s="6">
        <f t="shared" si="0"/>
        <v>6.7</v>
      </c>
      <c r="P10" s="8" t="s">
        <v>118</v>
      </c>
      <c r="Q10" s="11">
        <f>Q5+Q6</f>
        <v>30</v>
      </c>
    </row>
    <row r="11" spans="1:19" x14ac:dyDescent="0.25">
      <c r="A11" t="s">
        <v>11</v>
      </c>
      <c r="B11" t="s">
        <v>12</v>
      </c>
      <c r="C11" s="1">
        <v>41705</v>
      </c>
      <c r="D11" t="s">
        <v>25</v>
      </c>
      <c r="E11" t="s">
        <v>14</v>
      </c>
      <c r="F11" t="s">
        <v>15</v>
      </c>
      <c r="G11">
        <v>9425</v>
      </c>
      <c r="H11" t="s">
        <v>16</v>
      </c>
      <c r="I11">
        <v>1</v>
      </c>
      <c r="J11">
        <v>9419</v>
      </c>
      <c r="K11" s="5">
        <v>-150</v>
      </c>
      <c r="M11" s="6">
        <f>IF(SIGN(K11)=SIGN(K12),"",SUM(K$2:K11)-SUM(M$1:M10))</f>
        <v>-150</v>
      </c>
      <c r="N11" s="6">
        <f t="shared" si="0"/>
        <v>-6</v>
      </c>
      <c r="P11" s="8"/>
    </row>
    <row r="12" spans="1:19" x14ac:dyDescent="0.25">
      <c r="A12" t="s">
        <v>11</v>
      </c>
      <c r="B12" t="s">
        <v>12</v>
      </c>
      <c r="C12" s="1">
        <v>41705</v>
      </c>
      <c r="D12" t="s">
        <v>26</v>
      </c>
      <c r="E12" t="s">
        <v>14</v>
      </c>
      <c r="F12" t="s">
        <v>15</v>
      </c>
      <c r="G12">
        <v>9422.5</v>
      </c>
      <c r="H12" t="s">
        <v>16</v>
      </c>
      <c r="I12">
        <v>1</v>
      </c>
      <c r="J12">
        <v>9425.7999999999993</v>
      </c>
      <c r="K12" s="5">
        <v>82.5</v>
      </c>
      <c r="M12" s="6" t="str">
        <f>IF(SIGN(K12)=SIGN(K13),"",SUM(K$2:K12)-SUM(M$1:M11))</f>
        <v/>
      </c>
      <c r="N12" s="6" t="str">
        <f t="shared" si="0"/>
        <v/>
      </c>
      <c r="P12" s="8" t="s">
        <v>116</v>
      </c>
      <c r="Q12" s="13">
        <f>-Q5/Q6</f>
        <v>1.0070629782224838</v>
      </c>
    </row>
    <row r="13" spans="1:19" x14ac:dyDescent="0.25">
      <c r="A13" t="s">
        <v>11</v>
      </c>
      <c r="B13" t="s">
        <v>12</v>
      </c>
      <c r="C13" s="1">
        <v>41705</v>
      </c>
      <c r="D13" t="s">
        <v>27</v>
      </c>
      <c r="E13" t="s">
        <v>14</v>
      </c>
      <c r="F13" t="s">
        <v>15</v>
      </c>
      <c r="G13">
        <v>9426.7999999999993</v>
      </c>
      <c r="H13" t="s">
        <v>16</v>
      </c>
      <c r="I13">
        <v>1</v>
      </c>
      <c r="J13">
        <v>9428.2999999999993</v>
      </c>
      <c r="K13" s="5">
        <v>37.5</v>
      </c>
      <c r="M13" s="6" t="str">
        <f>IF(SIGN(K13)=SIGN(K14),"",SUM(K$2:K13)-SUM(M$1:M12))</f>
        <v/>
      </c>
      <c r="N13" s="6" t="str">
        <f t="shared" si="0"/>
        <v/>
      </c>
      <c r="P13" s="8"/>
    </row>
    <row r="14" spans="1:19" x14ac:dyDescent="0.25">
      <c r="A14" t="s">
        <v>11</v>
      </c>
      <c r="B14" t="s">
        <v>12</v>
      </c>
      <c r="C14" s="1">
        <v>41705</v>
      </c>
      <c r="D14" t="s">
        <v>28</v>
      </c>
      <c r="E14" t="s">
        <v>14</v>
      </c>
      <c r="F14" t="s">
        <v>15</v>
      </c>
      <c r="G14">
        <v>9437.5</v>
      </c>
      <c r="H14" t="s">
        <v>16</v>
      </c>
      <c r="I14">
        <v>-1</v>
      </c>
      <c r="J14">
        <v>9436.7999999999993</v>
      </c>
      <c r="K14" s="5">
        <v>17.5</v>
      </c>
      <c r="M14" s="6">
        <f>IF(SIGN(K14)=SIGN(K15),"",SUM(K$2:K14)-SUM(M$1:M13))</f>
        <v>137.5</v>
      </c>
      <c r="N14" s="6">
        <f t="shared" si="0"/>
        <v>5.5</v>
      </c>
      <c r="P14" s="8" t="s">
        <v>128</v>
      </c>
      <c r="Q14" s="8"/>
      <c r="R14" s="2">
        <f>COUNTA(K:K)-1</f>
        <v>98</v>
      </c>
    </row>
    <row r="15" spans="1:19" x14ac:dyDescent="0.25">
      <c r="A15" t="s">
        <v>11</v>
      </c>
      <c r="B15" t="s">
        <v>12</v>
      </c>
      <c r="C15" s="1">
        <v>41705</v>
      </c>
      <c r="D15" t="s">
        <v>29</v>
      </c>
      <c r="E15" t="s">
        <v>14</v>
      </c>
      <c r="F15" t="s">
        <v>15</v>
      </c>
      <c r="G15">
        <v>9448.5</v>
      </c>
      <c r="H15" t="s">
        <v>16</v>
      </c>
      <c r="I15">
        <v>1</v>
      </c>
      <c r="J15">
        <v>9441</v>
      </c>
      <c r="K15" s="5">
        <v>-187.5</v>
      </c>
      <c r="M15" s="6">
        <f>IF(SIGN(K15)=SIGN(K16),"",SUM(K$2:K15)-SUM(M$1:M14))</f>
        <v>-187.5</v>
      </c>
      <c r="N15" s="6">
        <f t="shared" si="0"/>
        <v>-7.5</v>
      </c>
      <c r="P15" s="8" t="s">
        <v>119</v>
      </c>
      <c r="Q15" s="8"/>
      <c r="R15" s="3">
        <f>COUNTIF(K:K,"&gt;0")</f>
        <v>55</v>
      </c>
    </row>
    <row r="16" spans="1:19" x14ac:dyDescent="0.25">
      <c r="A16" t="s">
        <v>11</v>
      </c>
      <c r="B16" t="s">
        <v>12</v>
      </c>
      <c r="C16" s="1">
        <v>41705</v>
      </c>
      <c r="D16" t="s">
        <v>30</v>
      </c>
      <c r="E16" t="s">
        <v>14</v>
      </c>
      <c r="F16" t="s">
        <v>15</v>
      </c>
      <c r="G16">
        <v>9442.7999999999993</v>
      </c>
      <c r="H16" t="s">
        <v>16</v>
      </c>
      <c r="I16">
        <v>1</v>
      </c>
      <c r="J16">
        <v>9445.5</v>
      </c>
      <c r="K16" s="5">
        <v>67.5</v>
      </c>
      <c r="M16" s="6" t="str">
        <f>IF(SIGN(K16)=SIGN(K17),"",SUM(K$2:K16)-SUM(M$1:M15))</f>
        <v/>
      </c>
      <c r="N16" s="6" t="str">
        <f t="shared" si="0"/>
        <v/>
      </c>
      <c r="P16" s="8" t="s">
        <v>120</v>
      </c>
      <c r="Q16" s="8"/>
      <c r="R16" s="12">
        <f>COUNTIF(K:K,"&lt;0")</f>
        <v>37</v>
      </c>
    </row>
    <row r="17" spans="1:17" x14ac:dyDescent="0.25">
      <c r="A17" t="s">
        <v>11</v>
      </c>
      <c r="B17" t="s">
        <v>12</v>
      </c>
      <c r="C17" s="1">
        <v>41705</v>
      </c>
      <c r="D17" t="s">
        <v>31</v>
      </c>
      <c r="E17" t="s">
        <v>14</v>
      </c>
      <c r="F17" t="s">
        <v>15</v>
      </c>
      <c r="G17">
        <v>9415</v>
      </c>
      <c r="H17" t="s">
        <v>16</v>
      </c>
      <c r="I17">
        <v>1</v>
      </c>
      <c r="J17">
        <v>9415.5</v>
      </c>
      <c r="K17" s="5">
        <v>12.5</v>
      </c>
      <c r="M17" s="6">
        <f>IF(SIGN(K17)=SIGN(K18),"",SUM(K$2:K17)-SUM(M$1:M16))</f>
        <v>80</v>
      </c>
      <c r="N17" s="6">
        <f t="shared" si="0"/>
        <v>3.2</v>
      </c>
      <c r="P17" s="8"/>
    </row>
    <row r="18" spans="1:17" x14ac:dyDescent="0.25">
      <c r="A18" t="s">
        <v>11</v>
      </c>
      <c r="B18" t="s">
        <v>12</v>
      </c>
      <c r="C18" s="1">
        <v>41705</v>
      </c>
      <c r="D18" t="s">
        <v>32</v>
      </c>
      <c r="E18" t="s">
        <v>14</v>
      </c>
      <c r="F18" t="s">
        <v>15</v>
      </c>
      <c r="G18">
        <v>9418</v>
      </c>
      <c r="H18" t="s">
        <v>16</v>
      </c>
      <c r="I18">
        <v>1</v>
      </c>
      <c r="J18">
        <v>9415</v>
      </c>
      <c r="K18" s="5">
        <v>-75</v>
      </c>
      <c r="M18" s="6">
        <f>IF(SIGN(K18)=SIGN(K19),"",SUM(K$2:K18)-SUM(M$1:M17))</f>
        <v>-75</v>
      </c>
      <c r="N18" s="6">
        <f t="shared" si="0"/>
        <v>-3</v>
      </c>
      <c r="P18" s="8" t="s">
        <v>127</v>
      </c>
      <c r="Q18" s="15">
        <f>R15/R14</f>
        <v>0.56122448979591832</v>
      </c>
    </row>
    <row r="19" spans="1:17" x14ac:dyDescent="0.25">
      <c r="A19" t="s">
        <v>11</v>
      </c>
      <c r="B19" t="s">
        <v>12</v>
      </c>
      <c r="C19" s="1">
        <v>41705</v>
      </c>
      <c r="D19" t="s">
        <v>33</v>
      </c>
      <c r="E19" t="s">
        <v>14</v>
      </c>
      <c r="F19" t="s">
        <v>15</v>
      </c>
      <c r="G19">
        <v>9396.2999999999993</v>
      </c>
      <c r="H19" t="s">
        <v>16</v>
      </c>
      <c r="I19">
        <v>1</v>
      </c>
      <c r="J19">
        <v>9405.2000000000007</v>
      </c>
      <c r="K19" s="5">
        <v>222.5</v>
      </c>
      <c r="M19" s="6" t="str">
        <f>IF(SIGN(K19)=SIGN(K20),"",SUM(K$2:K19)-SUM(M$1:M18))</f>
        <v/>
      </c>
      <c r="N19" s="6" t="str">
        <f t="shared" si="0"/>
        <v/>
      </c>
    </row>
    <row r="20" spans="1:17" x14ac:dyDescent="0.25">
      <c r="A20" t="s">
        <v>11</v>
      </c>
      <c r="B20" t="s">
        <v>12</v>
      </c>
      <c r="C20" s="1">
        <v>41705</v>
      </c>
      <c r="D20" t="s">
        <v>34</v>
      </c>
      <c r="E20" t="s">
        <v>14</v>
      </c>
      <c r="F20" t="s">
        <v>15</v>
      </c>
      <c r="G20">
        <v>9452.7999999999993</v>
      </c>
      <c r="H20" t="s">
        <v>16</v>
      </c>
      <c r="I20">
        <v>-1</v>
      </c>
      <c r="J20">
        <v>9397.9</v>
      </c>
      <c r="K20" s="5">
        <v>1372.5</v>
      </c>
      <c r="M20" s="6">
        <f>IF(SIGN(K20)=SIGN(K21),"",SUM(K$2:K20)-SUM(M$1:M19))</f>
        <v>1595</v>
      </c>
      <c r="N20" s="6">
        <f t="shared" si="0"/>
        <v>63.8</v>
      </c>
    </row>
    <row r="21" spans="1:17" x14ac:dyDescent="0.25">
      <c r="A21" t="s">
        <v>11</v>
      </c>
      <c r="B21" t="s">
        <v>12</v>
      </c>
      <c r="C21" s="1">
        <v>41705</v>
      </c>
      <c r="D21" t="s">
        <v>35</v>
      </c>
      <c r="E21" t="s">
        <v>14</v>
      </c>
      <c r="F21" t="s">
        <v>15</v>
      </c>
      <c r="G21">
        <v>9468.2999999999993</v>
      </c>
      <c r="H21" t="s">
        <v>16</v>
      </c>
      <c r="I21">
        <v>1</v>
      </c>
      <c r="J21">
        <v>9454.7999999999993</v>
      </c>
      <c r="K21" s="5">
        <v>-337.5</v>
      </c>
      <c r="M21" s="6" t="str">
        <f>IF(SIGN(K21)=SIGN(K22),"",SUM(K$2:K21)-SUM(M$1:M20))</f>
        <v/>
      </c>
      <c r="N21" s="6" t="str">
        <f t="shared" si="0"/>
        <v/>
      </c>
    </row>
    <row r="22" spans="1:17" x14ac:dyDescent="0.25">
      <c r="A22" t="s">
        <v>11</v>
      </c>
      <c r="B22" t="s">
        <v>12</v>
      </c>
      <c r="C22" s="1">
        <v>41705</v>
      </c>
      <c r="D22" t="s">
        <v>36</v>
      </c>
      <c r="E22" t="s">
        <v>14</v>
      </c>
      <c r="F22" t="s">
        <v>15</v>
      </c>
      <c r="G22">
        <v>9469.5</v>
      </c>
      <c r="H22" t="s">
        <v>16</v>
      </c>
      <c r="I22">
        <v>1</v>
      </c>
      <c r="J22">
        <v>9463.5</v>
      </c>
      <c r="K22" s="5">
        <v>-150</v>
      </c>
      <c r="M22" s="6" t="str">
        <f>IF(SIGN(K22)=SIGN(K23),"",SUM(K$2:K22)-SUM(M$1:M21))</f>
        <v/>
      </c>
      <c r="N22" s="6" t="str">
        <f t="shared" si="0"/>
        <v/>
      </c>
    </row>
    <row r="23" spans="1:17" x14ac:dyDescent="0.25">
      <c r="A23" t="s">
        <v>11</v>
      </c>
      <c r="B23" t="s">
        <v>12</v>
      </c>
      <c r="C23" s="1">
        <v>41705</v>
      </c>
      <c r="D23" t="s">
        <v>37</v>
      </c>
      <c r="E23" t="s">
        <v>14</v>
      </c>
      <c r="F23" t="s">
        <v>15</v>
      </c>
      <c r="G23">
        <v>9472.2999999999993</v>
      </c>
      <c r="H23" t="s">
        <v>16</v>
      </c>
      <c r="I23">
        <v>1</v>
      </c>
      <c r="J23">
        <v>9466.2999999999993</v>
      </c>
      <c r="K23" s="5">
        <v>-150</v>
      </c>
      <c r="M23" s="6" t="str">
        <f>IF(SIGN(K23)=SIGN(K24),"",SUM(K$2:K23)-SUM(M$1:M22))</f>
        <v/>
      </c>
      <c r="N23" s="6" t="str">
        <f t="shared" si="0"/>
        <v/>
      </c>
    </row>
    <row r="24" spans="1:17" x14ac:dyDescent="0.25">
      <c r="A24" t="s">
        <v>11</v>
      </c>
      <c r="B24" t="s">
        <v>12</v>
      </c>
      <c r="C24" s="1">
        <v>41705</v>
      </c>
      <c r="D24" t="s">
        <v>38</v>
      </c>
      <c r="E24" t="s">
        <v>14</v>
      </c>
      <c r="F24" t="s">
        <v>15</v>
      </c>
      <c r="G24">
        <v>9479.5</v>
      </c>
      <c r="H24" t="s">
        <v>16</v>
      </c>
      <c r="I24">
        <v>1</v>
      </c>
      <c r="J24">
        <v>9473.5</v>
      </c>
      <c r="K24" s="5">
        <v>-150</v>
      </c>
      <c r="M24" s="6">
        <f>IF(SIGN(K24)=SIGN(K25),"",SUM(K$2:K24)-SUM(M$1:M23))</f>
        <v>-787.5</v>
      </c>
      <c r="N24" s="6">
        <f t="shared" si="0"/>
        <v>-31.5</v>
      </c>
    </row>
    <row r="25" spans="1:17" x14ac:dyDescent="0.25">
      <c r="A25" t="s">
        <v>11</v>
      </c>
      <c r="B25" t="s">
        <v>12</v>
      </c>
      <c r="C25" s="1">
        <v>41705</v>
      </c>
      <c r="D25" t="s">
        <v>39</v>
      </c>
      <c r="E25" t="s">
        <v>14</v>
      </c>
      <c r="F25" t="s">
        <v>15</v>
      </c>
      <c r="G25">
        <v>9488.9</v>
      </c>
      <c r="H25" t="s">
        <v>16</v>
      </c>
      <c r="I25">
        <v>1</v>
      </c>
      <c r="J25">
        <v>9492.5</v>
      </c>
      <c r="K25" s="5">
        <v>90</v>
      </c>
      <c r="M25" s="6" t="str">
        <f>IF(SIGN(K25)=SIGN(K26),"",SUM(K$2:K25)-SUM(M$1:M24))</f>
        <v/>
      </c>
      <c r="N25" s="6" t="str">
        <f t="shared" si="0"/>
        <v/>
      </c>
    </row>
    <row r="26" spans="1:17" x14ac:dyDescent="0.25">
      <c r="A26" t="s">
        <v>11</v>
      </c>
      <c r="B26" t="s">
        <v>12</v>
      </c>
      <c r="C26" s="1">
        <v>41705</v>
      </c>
      <c r="D26" t="s">
        <v>40</v>
      </c>
      <c r="E26" t="s">
        <v>14</v>
      </c>
      <c r="F26" t="s">
        <v>15</v>
      </c>
      <c r="G26">
        <v>9484.7999999999993</v>
      </c>
      <c r="H26" t="s">
        <v>16</v>
      </c>
      <c r="I26">
        <v>1</v>
      </c>
      <c r="J26">
        <v>9491.7999999999993</v>
      </c>
      <c r="K26" s="5">
        <v>175</v>
      </c>
      <c r="M26" s="6">
        <f>IF(SIGN(K26)=SIGN(K27),"",SUM(K$2:K26)-SUM(M$1:M25))</f>
        <v>265</v>
      </c>
      <c r="N26" s="6">
        <f t="shared" si="0"/>
        <v>10.6</v>
      </c>
    </row>
    <row r="27" spans="1:17" x14ac:dyDescent="0.25">
      <c r="A27" t="s">
        <v>11</v>
      </c>
      <c r="B27" t="s">
        <v>12</v>
      </c>
      <c r="C27" s="1">
        <v>41705</v>
      </c>
      <c r="D27" t="s">
        <v>41</v>
      </c>
      <c r="E27" t="s">
        <v>14</v>
      </c>
      <c r="F27" t="s">
        <v>15</v>
      </c>
      <c r="G27">
        <v>9528.7999999999993</v>
      </c>
      <c r="H27" t="s">
        <v>16</v>
      </c>
      <c r="I27">
        <v>1</v>
      </c>
      <c r="J27">
        <v>9523.7999999999993</v>
      </c>
      <c r="K27" s="5">
        <v>-125</v>
      </c>
      <c r="M27" s="6" t="str">
        <f>IF(SIGN(K27)=SIGN(K28),"",SUM(K$2:K27)-SUM(M$1:M26))</f>
        <v/>
      </c>
      <c r="N27" s="6" t="str">
        <f t="shared" si="0"/>
        <v/>
      </c>
    </row>
    <row r="28" spans="1:17" x14ac:dyDescent="0.25">
      <c r="A28" t="s">
        <v>11</v>
      </c>
      <c r="B28" t="s">
        <v>12</v>
      </c>
      <c r="C28" s="1">
        <v>41705</v>
      </c>
      <c r="D28" t="s">
        <v>42</v>
      </c>
      <c r="E28" t="s">
        <v>14</v>
      </c>
      <c r="F28" t="s">
        <v>15</v>
      </c>
      <c r="G28">
        <v>9524.2999999999993</v>
      </c>
      <c r="H28" t="s">
        <v>16</v>
      </c>
      <c r="I28">
        <v>-1</v>
      </c>
      <c r="J28">
        <v>9529</v>
      </c>
      <c r="K28" s="5">
        <v>-117.5</v>
      </c>
      <c r="M28" s="6" t="str">
        <f>IF(SIGN(K28)=SIGN(K29),"",SUM(K$2:K28)-SUM(M$1:M27))</f>
        <v/>
      </c>
      <c r="N28" s="6" t="str">
        <f t="shared" si="0"/>
        <v/>
      </c>
    </row>
    <row r="29" spans="1:17" x14ac:dyDescent="0.25">
      <c r="A29" t="s">
        <v>11</v>
      </c>
      <c r="B29" t="s">
        <v>12</v>
      </c>
      <c r="C29" s="1">
        <v>41705</v>
      </c>
      <c r="D29" t="s">
        <v>43</v>
      </c>
      <c r="E29" t="s">
        <v>14</v>
      </c>
      <c r="F29" t="s">
        <v>15</v>
      </c>
      <c r="G29">
        <v>9521.5</v>
      </c>
      <c r="H29" t="s">
        <v>16</v>
      </c>
      <c r="I29">
        <v>-1</v>
      </c>
      <c r="J29">
        <v>9527.5</v>
      </c>
      <c r="K29" s="5">
        <v>-150</v>
      </c>
      <c r="M29" s="6">
        <f>IF(SIGN(K29)=SIGN(K30),"",SUM(K$2:K29)-SUM(M$1:M28))</f>
        <v>-392.5</v>
      </c>
      <c r="N29" s="6">
        <f t="shared" si="0"/>
        <v>-15.7</v>
      </c>
    </row>
    <row r="30" spans="1:17" x14ac:dyDescent="0.25">
      <c r="A30" t="s">
        <v>11</v>
      </c>
      <c r="B30" t="s">
        <v>12</v>
      </c>
      <c r="C30" s="1">
        <v>41705</v>
      </c>
      <c r="D30" t="s">
        <v>44</v>
      </c>
      <c r="E30" t="s">
        <v>14</v>
      </c>
      <c r="F30" t="s">
        <v>15</v>
      </c>
      <c r="G30">
        <v>9517.5</v>
      </c>
      <c r="H30" t="s">
        <v>16</v>
      </c>
      <c r="I30">
        <v>1</v>
      </c>
      <c r="J30">
        <v>9518.5</v>
      </c>
      <c r="K30" s="5">
        <v>25</v>
      </c>
      <c r="M30" s="6">
        <f>IF(SIGN(K30)=SIGN(K31),"",SUM(K$2:K30)-SUM(M$1:M29))</f>
        <v>25</v>
      </c>
      <c r="N30" s="6">
        <f t="shared" si="0"/>
        <v>1</v>
      </c>
    </row>
    <row r="31" spans="1:17" x14ac:dyDescent="0.25">
      <c r="A31" t="s">
        <v>11</v>
      </c>
      <c r="B31" t="s">
        <v>12</v>
      </c>
      <c r="C31" s="1">
        <v>41705</v>
      </c>
      <c r="D31" t="s">
        <v>45</v>
      </c>
      <c r="E31" t="s">
        <v>14</v>
      </c>
      <c r="F31" t="s">
        <v>15</v>
      </c>
      <c r="G31">
        <v>9532.2999999999993</v>
      </c>
      <c r="H31" t="s">
        <v>16</v>
      </c>
      <c r="I31">
        <v>1</v>
      </c>
      <c r="J31">
        <v>9529.5</v>
      </c>
      <c r="K31" s="5">
        <v>-70</v>
      </c>
      <c r="M31" s="6" t="str">
        <f>IF(SIGN(K31)=SIGN(K32),"",SUM(K$2:K31)-SUM(M$1:M30))</f>
        <v/>
      </c>
      <c r="N31" s="6" t="str">
        <f t="shared" si="0"/>
        <v/>
      </c>
    </row>
    <row r="32" spans="1:17" x14ac:dyDescent="0.25">
      <c r="A32" t="s">
        <v>11</v>
      </c>
      <c r="B32" t="s">
        <v>12</v>
      </c>
      <c r="C32" s="1">
        <v>41705</v>
      </c>
      <c r="D32" t="s">
        <v>46</v>
      </c>
      <c r="E32" t="s">
        <v>14</v>
      </c>
      <c r="F32" t="s">
        <v>15</v>
      </c>
      <c r="G32">
        <v>9537.7999999999993</v>
      </c>
      <c r="H32" t="s">
        <v>16</v>
      </c>
      <c r="I32">
        <v>1</v>
      </c>
      <c r="J32">
        <v>9530.7000000000007</v>
      </c>
      <c r="K32" s="5">
        <v>-177.5</v>
      </c>
      <c r="M32" s="6" t="str">
        <f>IF(SIGN(K32)=SIGN(K33),"",SUM(K$2:K32)-SUM(M$1:M31))</f>
        <v/>
      </c>
      <c r="N32" s="6" t="str">
        <f t="shared" si="0"/>
        <v/>
      </c>
    </row>
    <row r="33" spans="1:14" x14ac:dyDescent="0.25">
      <c r="A33" t="s">
        <v>11</v>
      </c>
      <c r="B33" t="s">
        <v>12</v>
      </c>
      <c r="C33" s="1">
        <v>41705</v>
      </c>
      <c r="D33" t="s">
        <v>47</v>
      </c>
      <c r="E33" t="s">
        <v>14</v>
      </c>
      <c r="F33" t="s">
        <v>15</v>
      </c>
      <c r="G33">
        <v>9537.2999999999993</v>
      </c>
      <c r="H33" t="s">
        <v>16</v>
      </c>
      <c r="I33">
        <v>1</v>
      </c>
      <c r="J33">
        <v>9531.2999999999993</v>
      </c>
      <c r="K33" s="5">
        <v>-150</v>
      </c>
      <c r="M33" s="6" t="str">
        <f>IF(SIGN(K33)=SIGN(K34),"",SUM(K$2:K33)-SUM(M$1:M32))</f>
        <v/>
      </c>
      <c r="N33" s="6" t="str">
        <f t="shared" si="0"/>
        <v/>
      </c>
    </row>
    <row r="34" spans="1:14" x14ac:dyDescent="0.25">
      <c r="A34" t="s">
        <v>11</v>
      </c>
      <c r="B34" t="s">
        <v>12</v>
      </c>
      <c r="C34" s="1">
        <v>41705</v>
      </c>
      <c r="D34" t="s">
        <v>48</v>
      </c>
      <c r="E34" t="s">
        <v>14</v>
      </c>
      <c r="F34" t="s">
        <v>15</v>
      </c>
      <c r="G34">
        <v>9544.5</v>
      </c>
      <c r="H34" t="s">
        <v>16</v>
      </c>
      <c r="I34">
        <v>1</v>
      </c>
      <c r="J34">
        <v>9538.5</v>
      </c>
      <c r="K34" s="5">
        <v>-150</v>
      </c>
      <c r="M34" s="6">
        <f>IF(SIGN(K34)=SIGN(K35),"",SUM(K$2:K34)-SUM(M$1:M33))</f>
        <v>-547.5</v>
      </c>
      <c r="N34" s="6">
        <f t="shared" si="0"/>
        <v>-21.9</v>
      </c>
    </row>
    <row r="35" spans="1:14" x14ac:dyDescent="0.25">
      <c r="A35" t="s">
        <v>11</v>
      </c>
      <c r="B35" t="s">
        <v>12</v>
      </c>
      <c r="C35" s="1">
        <v>41705</v>
      </c>
      <c r="D35" t="s">
        <v>49</v>
      </c>
      <c r="E35" t="s">
        <v>14</v>
      </c>
      <c r="F35" t="s">
        <v>15</v>
      </c>
      <c r="G35">
        <v>9518</v>
      </c>
      <c r="H35" t="s">
        <v>16</v>
      </c>
      <c r="I35">
        <v>1</v>
      </c>
      <c r="J35">
        <v>9521</v>
      </c>
      <c r="K35" s="5">
        <v>75</v>
      </c>
      <c r="M35" s="6" t="str">
        <f>IF(SIGN(K35)=SIGN(K36),"",SUM(K$2:K35)-SUM(M$1:M34))</f>
        <v/>
      </c>
      <c r="N35" s="6" t="str">
        <f t="shared" si="0"/>
        <v/>
      </c>
    </row>
    <row r="36" spans="1:14" x14ac:dyDescent="0.25">
      <c r="A36" t="s">
        <v>11</v>
      </c>
      <c r="B36" t="s">
        <v>12</v>
      </c>
      <c r="C36" s="1">
        <v>41705</v>
      </c>
      <c r="D36" t="s">
        <v>50</v>
      </c>
      <c r="E36" t="s">
        <v>14</v>
      </c>
      <c r="F36" t="s">
        <v>15</v>
      </c>
      <c r="G36">
        <v>9516.7999999999993</v>
      </c>
      <c r="H36" t="s">
        <v>16</v>
      </c>
      <c r="I36">
        <v>1</v>
      </c>
      <c r="J36">
        <v>9520</v>
      </c>
      <c r="K36" s="5">
        <v>80</v>
      </c>
      <c r="M36" s="6" t="str">
        <f>IF(SIGN(K36)=SIGN(K37),"",SUM(K$2:K36)-SUM(M$1:M35))</f>
        <v/>
      </c>
      <c r="N36" s="6" t="str">
        <f t="shared" si="0"/>
        <v/>
      </c>
    </row>
    <row r="37" spans="1:14" x14ac:dyDescent="0.25">
      <c r="A37" t="s">
        <v>11</v>
      </c>
      <c r="B37" t="s">
        <v>12</v>
      </c>
      <c r="C37" s="1">
        <v>41705</v>
      </c>
      <c r="D37" t="s">
        <v>51</v>
      </c>
      <c r="E37" t="s">
        <v>14</v>
      </c>
      <c r="F37" t="s">
        <v>15</v>
      </c>
      <c r="G37">
        <v>9525</v>
      </c>
      <c r="H37" t="s">
        <v>16</v>
      </c>
      <c r="I37">
        <v>-1</v>
      </c>
      <c r="J37">
        <v>9516.7999999999993</v>
      </c>
      <c r="K37" s="5">
        <v>205</v>
      </c>
      <c r="M37" s="6">
        <f>IF(SIGN(K37)=SIGN(K38),"",SUM(K$2:K37)-SUM(M$1:M36))</f>
        <v>360</v>
      </c>
      <c r="N37" s="6">
        <f t="shared" si="0"/>
        <v>14.4</v>
      </c>
    </row>
    <row r="38" spans="1:14" x14ac:dyDescent="0.25">
      <c r="A38" t="s">
        <v>11</v>
      </c>
      <c r="B38" t="s">
        <v>12</v>
      </c>
      <c r="C38" s="1">
        <v>41705</v>
      </c>
      <c r="D38" t="s">
        <v>52</v>
      </c>
      <c r="E38" t="s">
        <v>14</v>
      </c>
      <c r="F38" t="s">
        <v>15</v>
      </c>
      <c r="G38">
        <v>9525.2999999999993</v>
      </c>
      <c r="H38" t="s">
        <v>16</v>
      </c>
      <c r="I38">
        <v>-1</v>
      </c>
      <c r="J38">
        <v>9531.5</v>
      </c>
      <c r="K38" s="5">
        <v>-155</v>
      </c>
      <c r="M38" s="6">
        <f>IF(SIGN(K38)=SIGN(K39),"",SUM(K$2:K38)-SUM(M$1:M37))</f>
        <v>-155</v>
      </c>
      <c r="N38" s="6">
        <f t="shared" si="0"/>
        <v>-6.2</v>
      </c>
    </row>
    <row r="39" spans="1:14" x14ac:dyDescent="0.25">
      <c r="A39" t="s">
        <v>11</v>
      </c>
      <c r="B39" t="s">
        <v>12</v>
      </c>
      <c r="C39" s="1">
        <v>41705</v>
      </c>
      <c r="D39" t="s">
        <v>53</v>
      </c>
      <c r="E39" t="s">
        <v>14</v>
      </c>
      <c r="F39" t="s">
        <v>15</v>
      </c>
      <c r="G39">
        <v>9524.7999999999993</v>
      </c>
      <c r="H39" t="s">
        <v>16</v>
      </c>
      <c r="I39">
        <v>1</v>
      </c>
      <c r="J39">
        <v>9531</v>
      </c>
      <c r="K39" s="5">
        <v>155</v>
      </c>
      <c r="M39" s="6" t="str">
        <f>IF(SIGN(K39)=SIGN(K40),"",SUM(K$2:K39)-SUM(M$1:M38))</f>
        <v/>
      </c>
      <c r="N39" s="6" t="str">
        <f t="shared" si="0"/>
        <v/>
      </c>
    </row>
    <row r="40" spans="1:14" x14ac:dyDescent="0.25">
      <c r="A40" t="s">
        <v>11</v>
      </c>
      <c r="B40" t="s">
        <v>12</v>
      </c>
      <c r="C40" s="1">
        <v>41705</v>
      </c>
      <c r="D40" t="s">
        <v>54</v>
      </c>
      <c r="E40" t="s">
        <v>14</v>
      </c>
      <c r="F40" t="s">
        <v>15</v>
      </c>
      <c r="G40">
        <v>9514.2999999999993</v>
      </c>
      <c r="H40" t="s">
        <v>16</v>
      </c>
      <c r="I40">
        <v>1</v>
      </c>
      <c r="J40">
        <v>9517.2999999999993</v>
      </c>
      <c r="K40" s="5">
        <v>75</v>
      </c>
      <c r="M40" s="6" t="str">
        <f>IF(SIGN(K40)=SIGN(K41),"",SUM(K$2:K40)-SUM(M$1:M39))</f>
        <v/>
      </c>
      <c r="N40" s="6" t="str">
        <f t="shared" si="0"/>
        <v/>
      </c>
    </row>
    <row r="41" spans="1:14" x14ac:dyDescent="0.25">
      <c r="A41" t="s">
        <v>11</v>
      </c>
      <c r="B41" t="s">
        <v>12</v>
      </c>
      <c r="C41" s="1">
        <v>41705</v>
      </c>
      <c r="D41" t="s">
        <v>55</v>
      </c>
      <c r="E41" t="s">
        <v>14</v>
      </c>
      <c r="F41" t="s">
        <v>15</v>
      </c>
      <c r="G41">
        <v>9514.7999999999993</v>
      </c>
      <c r="H41" t="s">
        <v>16</v>
      </c>
      <c r="I41">
        <v>1</v>
      </c>
      <c r="J41">
        <v>9517.7999999999993</v>
      </c>
      <c r="K41" s="5">
        <v>75</v>
      </c>
      <c r="M41" s="6" t="str">
        <f>IF(SIGN(K41)=SIGN(K42),"",SUM(K$2:K41)-SUM(M$1:M40))</f>
        <v/>
      </c>
      <c r="N41" s="6" t="str">
        <f t="shared" si="0"/>
        <v/>
      </c>
    </row>
    <row r="42" spans="1:14" x14ac:dyDescent="0.25">
      <c r="A42" t="s">
        <v>11</v>
      </c>
      <c r="B42" t="s">
        <v>12</v>
      </c>
      <c r="C42" s="1">
        <v>41705</v>
      </c>
      <c r="D42" t="s">
        <v>56</v>
      </c>
      <c r="E42" t="s">
        <v>14</v>
      </c>
      <c r="F42" t="s">
        <v>15</v>
      </c>
      <c r="G42">
        <v>9499.5</v>
      </c>
      <c r="H42" t="s">
        <v>16</v>
      </c>
      <c r="I42">
        <v>1</v>
      </c>
      <c r="J42">
        <v>9503.7999999999993</v>
      </c>
      <c r="K42" s="5">
        <v>107.5</v>
      </c>
      <c r="M42" s="6">
        <f>IF(SIGN(K42)=SIGN(K43),"",SUM(K$2:K42)-SUM(M$1:M41))</f>
        <v>412.5</v>
      </c>
      <c r="N42" s="6">
        <f t="shared" si="0"/>
        <v>16.5</v>
      </c>
    </row>
    <row r="43" spans="1:14" x14ac:dyDescent="0.25">
      <c r="A43" t="s">
        <v>11</v>
      </c>
      <c r="B43" t="s">
        <v>12</v>
      </c>
      <c r="C43" s="1">
        <v>41705</v>
      </c>
      <c r="D43" t="s">
        <v>57</v>
      </c>
      <c r="E43" t="s">
        <v>14</v>
      </c>
      <c r="F43" t="s">
        <v>15</v>
      </c>
      <c r="G43">
        <v>9506.2999999999993</v>
      </c>
      <c r="H43" t="s">
        <v>16</v>
      </c>
      <c r="I43">
        <v>1</v>
      </c>
      <c r="J43">
        <v>9500.2999999999993</v>
      </c>
      <c r="K43" s="5">
        <v>-150</v>
      </c>
      <c r="M43" s="6">
        <f>IF(SIGN(K43)=SIGN(K44),"",SUM(K$2:K43)-SUM(M$1:M42))</f>
        <v>-150</v>
      </c>
      <c r="N43" s="6">
        <f t="shared" si="0"/>
        <v>-6</v>
      </c>
    </row>
    <row r="44" spans="1:14" x14ac:dyDescent="0.25">
      <c r="A44" t="s">
        <v>11</v>
      </c>
      <c r="B44" t="s">
        <v>12</v>
      </c>
      <c r="C44" s="1">
        <v>41705</v>
      </c>
      <c r="D44" t="s">
        <v>58</v>
      </c>
      <c r="E44" t="s">
        <v>14</v>
      </c>
      <c r="F44" t="s">
        <v>15</v>
      </c>
      <c r="G44">
        <v>9508.5</v>
      </c>
      <c r="H44" t="s">
        <v>16</v>
      </c>
      <c r="I44">
        <v>1</v>
      </c>
      <c r="J44">
        <v>9515.5</v>
      </c>
      <c r="K44" s="5">
        <v>175</v>
      </c>
      <c r="M44" s="6">
        <f>IF(SIGN(K44)=SIGN(K45),"",SUM(K$2:K44)-SUM(M$1:M43))</f>
        <v>175</v>
      </c>
      <c r="N44" s="6">
        <f t="shared" si="0"/>
        <v>7</v>
      </c>
    </row>
    <row r="45" spans="1:14" x14ac:dyDescent="0.25">
      <c r="A45" t="s">
        <v>11</v>
      </c>
      <c r="B45" t="s">
        <v>12</v>
      </c>
      <c r="C45" s="1">
        <v>41705</v>
      </c>
      <c r="D45" t="s">
        <v>59</v>
      </c>
      <c r="E45" t="s">
        <v>14</v>
      </c>
      <c r="F45" t="s">
        <v>15</v>
      </c>
      <c r="G45">
        <v>9477.2999999999993</v>
      </c>
      <c r="H45" t="s">
        <v>16</v>
      </c>
      <c r="I45">
        <v>-1</v>
      </c>
      <c r="J45">
        <v>9483.2999999999993</v>
      </c>
      <c r="K45" s="5">
        <v>-150</v>
      </c>
      <c r="M45" s="6">
        <f>IF(SIGN(K45)=SIGN(K46),"",SUM(K$2:K45)-SUM(M$1:M44))</f>
        <v>-150</v>
      </c>
      <c r="N45" s="6">
        <f t="shared" si="0"/>
        <v>-6</v>
      </c>
    </row>
    <row r="46" spans="1:14" x14ac:dyDescent="0.25">
      <c r="A46" t="s">
        <v>11</v>
      </c>
      <c r="B46" t="s">
        <v>12</v>
      </c>
      <c r="C46" s="1">
        <v>41705</v>
      </c>
      <c r="D46" t="s">
        <v>60</v>
      </c>
      <c r="E46" t="s">
        <v>14</v>
      </c>
      <c r="F46" t="s">
        <v>15</v>
      </c>
      <c r="G46">
        <v>9474.7999999999993</v>
      </c>
      <c r="H46" t="s">
        <v>16</v>
      </c>
      <c r="I46">
        <v>1</v>
      </c>
      <c r="J46">
        <v>9476</v>
      </c>
      <c r="K46" s="5">
        <v>30</v>
      </c>
      <c r="M46" s="6" t="str">
        <f>IF(SIGN(K46)=SIGN(K47),"",SUM(K$2:K46)-SUM(M$1:M45))</f>
        <v/>
      </c>
      <c r="N46" s="6" t="str">
        <f t="shared" si="0"/>
        <v/>
      </c>
    </row>
    <row r="47" spans="1:14" x14ac:dyDescent="0.25">
      <c r="A47" t="s">
        <v>11</v>
      </c>
      <c r="B47" t="s">
        <v>12</v>
      </c>
      <c r="C47" s="1">
        <v>41705</v>
      </c>
      <c r="D47" t="s">
        <v>61</v>
      </c>
      <c r="E47" t="s">
        <v>14</v>
      </c>
      <c r="F47" t="s">
        <v>15</v>
      </c>
      <c r="G47">
        <v>9478</v>
      </c>
      <c r="H47" t="s">
        <v>16</v>
      </c>
      <c r="I47">
        <v>-1</v>
      </c>
      <c r="J47">
        <v>9476.5</v>
      </c>
      <c r="K47" s="5">
        <v>37.5</v>
      </c>
      <c r="M47" s="6">
        <f>IF(SIGN(K47)=SIGN(K48),"",SUM(K$2:K47)-SUM(M$1:M46))</f>
        <v>67.5</v>
      </c>
      <c r="N47" s="6">
        <f t="shared" si="0"/>
        <v>2.7</v>
      </c>
    </row>
    <row r="48" spans="1:14" x14ac:dyDescent="0.25">
      <c r="A48" t="s">
        <v>11</v>
      </c>
      <c r="B48" t="s">
        <v>12</v>
      </c>
      <c r="C48" s="1">
        <v>41705</v>
      </c>
      <c r="D48" t="s">
        <v>62</v>
      </c>
      <c r="E48" t="s">
        <v>14</v>
      </c>
      <c r="F48" t="s">
        <v>15</v>
      </c>
      <c r="G48">
        <v>9475.5</v>
      </c>
      <c r="H48" t="s">
        <v>16</v>
      </c>
      <c r="I48">
        <v>1</v>
      </c>
      <c r="J48">
        <v>9475.5</v>
      </c>
      <c r="K48" s="5">
        <v>0</v>
      </c>
      <c r="M48" s="6">
        <f>IF(SIGN(K48)=SIGN(K49),"",SUM(K$2:K48)-SUM(M$1:M47))</f>
        <v>0</v>
      </c>
      <c r="N48" s="6">
        <f t="shared" si="0"/>
        <v>0</v>
      </c>
    </row>
    <row r="49" spans="1:14" x14ac:dyDescent="0.25">
      <c r="A49" t="s">
        <v>11</v>
      </c>
      <c r="B49" t="s">
        <v>12</v>
      </c>
      <c r="C49" s="1">
        <v>41705</v>
      </c>
      <c r="D49" t="s">
        <v>63</v>
      </c>
      <c r="E49" t="s">
        <v>14</v>
      </c>
      <c r="F49" t="s">
        <v>15</v>
      </c>
      <c r="G49">
        <v>9481</v>
      </c>
      <c r="H49" t="s">
        <v>16</v>
      </c>
      <c r="I49">
        <v>1</v>
      </c>
      <c r="J49">
        <v>9477.5</v>
      </c>
      <c r="K49" s="5">
        <v>-87.5</v>
      </c>
      <c r="M49" s="6">
        <f>IF(SIGN(K49)=SIGN(K50),"",SUM(K$2:K49)-SUM(M$1:M48))</f>
        <v>-87.5</v>
      </c>
      <c r="N49" s="6">
        <f t="shared" si="0"/>
        <v>-3.5</v>
      </c>
    </row>
    <row r="50" spans="1:14" x14ac:dyDescent="0.25">
      <c r="A50" t="s">
        <v>11</v>
      </c>
      <c r="B50" t="s">
        <v>12</v>
      </c>
      <c r="C50" s="1">
        <v>41705</v>
      </c>
      <c r="D50" t="s">
        <v>64</v>
      </c>
      <c r="E50" t="s">
        <v>14</v>
      </c>
      <c r="F50" t="s">
        <v>15</v>
      </c>
      <c r="G50">
        <v>9477.7999999999993</v>
      </c>
      <c r="H50" t="s">
        <v>16</v>
      </c>
      <c r="I50">
        <v>1</v>
      </c>
      <c r="J50">
        <v>9478.2999999999993</v>
      </c>
      <c r="K50" s="5">
        <v>12.5</v>
      </c>
      <c r="M50" s="6">
        <f>IF(SIGN(K50)=SIGN(K51),"",SUM(K$2:K50)-SUM(M$1:M49))</f>
        <v>12.5</v>
      </c>
      <c r="N50" s="6">
        <f t="shared" si="0"/>
        <v>0.5</v>
      </c>
    </row>
    <row r="51" spans="1:14" x14ac:dyDescent="0.25">
      <c r="A51" t="s">
        <v>11</v>
      </c>
      <c r="B51" t="s">
        <v>12</v>
      </c>
      <c r="C51" s="1">
        <v>41705</v>
      </c>
      <c r="D51" t="s">
        <v>65</v>
      </c>
      <c r="E51" t="s">
        <v>14</v>
      </c>
      <c r="F51" t="s">
        <v>15</v>
      </c>
      <c r="G51">
        <v>9475</v>
      </c>
      <c r="H51" t="s">
        <v>16</v>
      </c>
      <c r="I51">
        <v>-1</v>
      </c>
      <c r="J51">
        <v>9478</v>
      </c>
      <c r="K51" s="5">
        <v>-75</v>
      </c>
      <c r="M51" s="6">
        <f>IF(SIGN(K51)=SIGN(K52),"",SUM(K$2:K51)-SUM(M$1:M50))</f>
        <v>-75</v>
      </c>
      <c r="N51" s="6">
        <f t="shared" si="0"/>
        <v>-3</v>
      </c>
    </row>
    <row r="52" spans="1:14" x14ac:dyDescent="0.25">
      <c r="A52" t="s">
        <v>11</v>
      </c>
      <c r="B52" t="s">
        <v>12</v>
      </c>
      <c r="C52" s="1">
        <v>41705</v>
      </c>
      <c r="D52" t="s">
        <v>66</v>
      </c>
      <c r="E52" t="s">
        <v>14</v>
      </c>
      <c r="F52" t="s">
        <v>15</v>
      </c>
      <c r="G52">
        <v>9473.5</v>
      </c>
      <c r="H52" t="s">
        <v>16</v>
      </c>
      <c r="I52">
        <v>2</v>
      </c>
      <c r="J52">
        <v>9473.9</v>
      </c>
      <c r="K52" s="5">
        <v>20</v>
      </c>
      <c r="M52" s="6">
        <f>IF(SIGN(K52)=SIGN(K53),"",SUM(K$2:K52)-SUM(M$1:M51))</f>
        <v>20</v>
      </c>
      <c r="N52" s="6">
        <f t="shared" si="0"/>
        <v>0.8</v>
      </c>
    </row>
    <row r="53" spans="1:14" x14ac:dyDescent="0.25">
      <c r="A53" t="s">
        <v>11</v>
      </c>
      <c r="B53" t="s">
        <v>12</v>
      </c>
      <c r="C53" s="1">
        <v>41705</v>
      </c>
      <c r="D53" t="s">
        <v>67</v>
      </c>
      <c r="E53" t="s">
        <v>14</v>
      </c>
      <c r="F53" t="s">
        <v>15</v>
      </c>
      <c r="G53">
        <v>9475</v>
      </c>
      <c r="H53" t="s">
        <v>16</v>
      </c>
      <c r="I53">
        <v>-1</v>
      </c>
      <c r="J53">
        <v>9476.5</v>
      </c>
      <c r="K53" s="5">
        <v>-37.5</v>
      </c>
      <c r="M53" s="6" t="str">
        <f>IF(SIGN(K53)=SIGN(K54),"",SUM(K$2:K53)-SUM(M$1:M52))</f>
        <v/>
      </c>
      <c r="N53" s="6" t="str">
        <f t="shared" si="0"/>
        <v/>
      </c>
    </row>
    <row r="54" spans="1:14" x14ac:dyDescent="0.25">
      <c r="A54" t="s">
        <v>11</v>
      </c>
      <c r="B54" t="s">
        <v>12</v>
      </c>
      <c r="C54" s="1">
        <v>41705</v>
      </c>
      <c r="D54" t="s">
        <v>68</v>
      </c>
      <c r="E54" t="s">
        <v>14</v>
      </c>
      <c r="F54" t="s">
        <v>15</v>
      </c>
      <c r="G54">
        <v>9481.2999999999993</v>
      </c>
      <c r="H54" t="s">
        <v>16</v>
      </c>
      <c r="I54">
        <v>-1</v>
      </c>
      <c r="J54">
        <v>9485</v>
      </c>
      <c r="K54" s="5">
        <v>-92.5</v>
      </c>
      <c r="M54" s="6">
        <f>IF(SIGN(K54)=SIGN(K55),"",SUM(K$2:K54)-SUM(M$1:M53))</f>
        <v>-130</v>
      </c>
      <c r="N54" s="6">
        <f t="shared" si="0"/>
        <v>-5.2</v>
      </c>
    </row>
    <row r="55" spans="1:14" x14ac:dyDescent="0.25">
      <c r="A55" t="s">
        <v>11</v>
      </c>
      <c r="B55" t="s">
        <v>12</v>
      </c>
      <c r="C55" s="1">
        <v>41705</v>
      </c>
      <c r="D55" t="s">
        <v>69</v>
      </c>
      <c r="E55" t="s">
        <v>14</v>
      </c>
      <c r="F55" t="s">
        <v>15</v>
      </c>
      <c r="G55">
        <v>9484.5</v>
      </c>
      <c r="H55" t="s">
        <v>16</v>
      </c>
      <c r="I55">
        <v>-1</v>
      </c>
      <c r="J55">
        <v>9483</v>
      </c>
      <c r="K55" s="5">
        <v>37.5</v>
      </c>
      <c r="M55" s="6" t="str">
        <f>IF(SIGN(K55)=SIGN(K56),"",SUM(K$2:K55)-SUM(M$1:M54))</f>
        <v/>
      </c>
      <c r="N55" s="6" t="str">
        <f t="shared" si="0"/>
        <v/>
      </c>
    </row>
    <row r="56" spans="1:14" x14ac:dyDescent="0.25">
      <c r="A56" t="s">
        <v>11</v>
      </c>
      <c r="B56" t="s">
        <v>12</v>
      </c>
      <c r="C56" s="1">
        <v>41705</v>
      </c>
      <c r="D56" t="s">
        <v>70</v>
      </c>
      <c r="E56" t="s">
        <v>14</v>
      </c>
      <c r="F56" t="s">
        <v>15</v>
      </c>
      <c r="G56">
        <v>9483.2999999999993</v>
      </c>
      <c r="H56" t="s">
        <v>16</v>
      </c>
      <c r="I56">
        <v>1</v>
      </c>
      <c r="J56">
        <v>9483.5</v>
      </c>
      <c r="K56" s="5">
        <v>5</v>
      </c>
      <c r="M56" s="6" t="str">
        <f>IF(SIGN(K56)=SIGN(K57),"",SUM(K$2:K56)-SUM(M$1:M55))</f>
        <v/>
      </c>
      <c r="N56" s="6" t="str">
        <f t="shared" si="0"/>
        <v/>
      </c>
    </row>
    <row r="57" spans="1:14" x14ac:dyDescent="0.25">
      <c r="A57" t="s">
        <v>11</v>
      </c>
      <c r="B57" t="s">
        <v>12</v>
      </c>
      <c r="C57" s="1">
        <v>41705</v>
      </c>
      <c r="D57" t="s">
        <v>71</v>
      </c>
      <c r="E57" t="s">
        <v>14</v>
      </c>
      <c r="F57" t="s">
        <v>15</v>
      </c>
      <c r="G57">
        <v>9478.7999999999993</v>
      </c>
      <c r="H57" t="s">
        <v>16</v>
      </c>
      <c r="I57">
        <v>1</v>
      </c>
      <c r="J57">
        <v>9479.5</v>
      </c>
      <c r="K57" s="5">
        <v>17.5</v>
      </c>
      <c r="M57" s="6" t="str">
        <f>IF(SIGN(K57)=SIGN(K58),"",SUM(K$2:K57)-SUM(M$1:M56))</f>
        <v/>
      </c>
      <c r="N57" s="6" t="str">
        <f t="shared" si="0"/>
        <v/>
      </c>
    </row>
    <row r="58" spans="1:14" x14ac:dyDescent="0.25">
      <c r="A58" t="s">
        <v>11</v>
      </c>
      <c r="B58" t="s">
        <v>12</v>
      </c>
      <c r="C58" s="1">
        <v>41705</v>
      </c>
      <c r="D58" t="s">
        <v>72</v>
      </c>
      <c r="E58" t="s">
        <v>14</v>
      </c>
      <c r="F58" t="s">
        <v>15</v>
      </c>
      <c r="G58">
        <v>9477.2999999999993</v>
      </c>
      <c r="H58" t="s">
        <v>16</v>
      </c>
      <c r="I58">
        <v>1</v>
      </c>
      <c r="J58">
        <v>9477.5</v>
      </c>
      <c r="K58" s="5">
        <v>5</v>
      </c>
      <c r="M58" s="6">
        <f>IF(SIGN(K58)=SIGN(K59),"",SUM(K$2:K58)-SUM(M$1:M57))</f>
        <v>65</v>
      </c>
      <c r="N58" s="6">
        <f t="shared" si="0"/>
        <v>2.6</v>
      </c>
    </row>
    <row r="59" spans="1:14" x14ac:dyDescent="0.25">
      <c r="A59" t="s">
        <v>11</v>
      </c>
      <c r="B59" t="s">
        <v>12</v>
      </c>
      <c r="C59" s="1">
        <v>41705</v>
      </c>
      <c r="D59" t="s">
        <v>73</v>
      </c>
      <c r="E59" t="s">
        <v>14</v>
      </c>
      <c r="F59" t="s">
        <v>15</v>
      </c>
      <c r="G59">
        <v>9475</v>
      </c>
      <c r="H59" t="s">
        <v>16</v>
      </c>
      <c r="I59">
        <v>-1</v>
      </c>
      <c r="J59">
        <v>9475.2999999999993</v>
      </c>
      <c r="K59" s="5">
        <v>-7.5</v>
      </c>
      <c r="M59" s="6">
        <f>IF(SIGN(K59)=SIGN(K60),"",SUM(K$2:K59)-SUM(M$1:M58))</f>
        <v>-7.5</v>
      </c>
      <c r="N59" s="6">
        <f t="shared" si="0"/>
        <v>-0.3</v>
      </c>
    </row>
    <row r="60" spans="1:14" x14ac:dyDescent="0.25">
      <c r="A60" t="s">
        <v>11</v>
      </c>
      <c r="B60" t="s">
        <v>12</v>
      </c>
      <c r="C60" s="1">
        <v>41705</v>
      </c>
      <c r="D60" t="s">
        <v>74</v>
      </c>
      <c r="E60" t="s">
        <v>14</v>
      </c>
      <c r="F60" t="s">
        <v>15</v>
      </c>
      <c r="G60">
        <v>9472.2999999999993</v>
      </c>
      <c r="H60" t="s">
        <v>16</v>
      </c>
      <c r="I60">
        <v>1</v>
      </c>
      <c r="J60">
        <v>9473.5</v>
      </c>
      <c r="K60" s="5">
        <v>30</v>
      </c>
      <c r="M60" s="6" t="str">
        <f>IF(SIGN(K60)=SIGN(K61),"",SUM(K$2:K60)-SUM(M$1:M59))</f>
        <v/>
      </c>
      <c r="N60" s="6" t="str">
        <f t="shared" si="0"/>
        <v/>
      </c>
    </row>
    <row r="61" spans="1:14" x14ac:dyDescent="0.25">
      <c r="A61" t="s">
        <v>11</v>
      </c>
      <c r="B61" t="s">
        <v>12</v>
      </c>
      <c r="C61" s="1">
        <v>41705</v>
      </c>
      <c r="D61" t="s">
        <v>75</v>
      </c>
      <c r="E61" t="s">
        <v>14</v>
      </c>
      <c r="F61" t="s">
        <v>15</v>
      </c>
      <c r="G61">
        <v>9474</v>
      </c>
      <c r="H61" t="s">
        <v>16</v>
      </c>
      <c r="I61">
        <v>-1</v>
      </c>
      <c r="J61">
        <v>9473</v>
      </c>
      <c r="K61" s="5">
        <v>25</v>
      </c>
      <c r="M61" s="6">
        <f>IF(SIGN(K61)=SIGN(K62),"",SUM(K$2:K61)-SUM(M$1:M60))</f>
        <v>55</v>
      </c>
      <c r="N61" s="6">
        <f t="shared" si="0"/>
        <v>2.2000000000000002</v>
      </c>
    </row>
    <row r="62" spans="1:14" x14ac:dyDescent="0.25">
      <c r="A62" t="s">
        <v>11</v>
      </c>
      <c r="B62" t="s">
        <v>12</v>
      </c>
      <c r="C62" s="1">
        <v>41705</v>
      </c>
      <c r="D62" t="s">
        <v>76</v>
      </c>
      <c r="E62" t="s">
        <v>14</v>
      </c>
      <c r="F62" t="s">
        <v>15</v>
      </c>
      <c r="G62">
        <v>9474</v>
      </c>
      <c r="H62" t="s">
        <v>16</v>
      </c>
      <c r="I62">
        <v>1</v>
      </c>
      <c r="J62">
        <v>9471.2999999999993</v>
      </c>
      <c r="K62" s="5">
        <v>-67.5</v>
      </c>
      <c r="M62" s="6">
        <f>IF(SIGN(K62)=SIGN(K63),"",SUM(K$2:K62)-SUM(M$1:M61))</f>
        <v>-67.5</v>
      </c>
      <c r="N62" s="6">
        <f t="shared" si="0"/>
        <v>-2.7</v>
      </c>
    </row>
    <row r="63" spans="1:14" x14ac:dyDescent="0.25">
      <c r="A63" t="s">
        <v>11</v>
      </c>
      <c r="B63" t="s">
        <v>12</v>
      </c>
      <c r="C63" s="1">
        <v>41705</v>
      </c>
      <c r="D63" t="s">
        <v>77</v>
      </c>
      <c r="E63" t="s">
        <v>14</v>
      </c>
      <c r="F63" t="s">
        <v>15</v>
      </c>
      <c r="G63">
        <v>9478</v>
      </c>
      <c r="H63" t="s">
        <v>16</v>
      </c>
      <c r="I63">
        <v>-1</v>
      </c>
      <c r="J63">
        <v>9474.7999999999993</v>
      </c>
      <c r="K63" s="5">
        <v>80</v>
      </c>
      <c r="M63" s="6" t="str">
        <f>IF(SIGN(K63)=SIGN(K64),"",SUM(K$2:K63)-SUM(M$1:M62))</f>
        <v/>
      </c>
      <c r="N63" s="6" t="str">
        <f t="shared" si="0"/>
        <v/>
      </c>
    </row>
    <row r="64" spans="1:14" x14ac:dyDescent="0.25">
      <c r="A64" t="s">
        <v>11</v>
      </c>
      <c r="B64" t="s">
        <v>12</v>
      </c>
      <c r="C64" s="1">
        <v>41705</v>
      </c>
      <c r="D64" t="s">
        <v>78</v>
      </c>
      <c r="E64" t="s">
        <v>14</v>
      </c>
      <c r="F64" t="s">
        <v>15</v>
      </c>
      <c r="G64">
        <v>9484.2999999999993</v>
      </c>
      <c r="H64" t="s">
        <v>16</v>
      </c>
      <c r="I64">
        <v>1</v>
      </c>
      <c r="J64">
        <v>9484.5</v>
      </c>
      <c r="K64" s="5">
        <v>5</v>
      </c>
      <c r="M64" s="6">
        <f>IF(SIGN(K64)=SIGN(K65),"",SUM(K$2:K64)-SUM(M$1:M63))</f>
        <v>85</v>
      </c>
      <c r="N64" s="6">
        <f t="shared" si="0"/>
        <v>3.4</v>
      </c>
    </row>
    <row r="65" spans="1:14" x14ac:dyDescent="0.25">
      <c r="A65" t="s">
        <v>11</v>
      </c>
      <c r="B65" t="s">
        <v>12</v>
      </c>
      <c r="C65" s="1">
        <v>41705</v>
      </c>
      <c r="D65" t="s">
        <v>79</v>
      </c>
      <c r="E65" t="s">
        <v>14</v>
      </c>
      <c r="F65" t="s">
        <v>15</v>
      </c>
      <c r="G65">
        <v>9487.2999999999993</v>
      </c>
      <c r="H65" t="s">
        <v>16</v>
      </c>
      <c r="I65">
        <v>-1</v>
      </c>
      <c r="J65">
        <v>9490</v>
      </c>
      <c r="K65" s="5">
        <v>-67.5</v>
      </c>
      <c r="M65" s="6">
        <f>IF(SIGN(K65)=SIGN(K66),"",SUM(K$2:K65)-SUM(M$1:M64))</f>
        <v>-67.5</v>
      </c>
      <c r="N65" s="6">
        <f t="shared" si="0"/>
        <v>-2.7</v>
      </c>
    </row>
    <row r="66" spans="1:14" x14ac:dyDescent="0.25">
      <c r="A66" t="s">
        <v>11</v>
      </c>
      <c r="B66" t="s">
        <v>12</v>
      </c>
      <c r="C66" s="1">
        <v>41705</v>
      </c>
      <c r="D66" t="s">
        <v>80</v>
      </c>
      <c r="E66" t="s">
        <v>14</v>
      </c>
      <c r="F66" t="s">
        <v>15</v>
      </c>
      <c r="G66">
        <v>9489.5</v>
      </c>
      <c r="H66" t="s">
        <v>16</v>
      </c>
      <c r="I66">
        <v>-1</v>
      </c>
      <c r="J66">
        <v>9489.5</v>
      </c>
      <c r="K66" s="5">
        <v>0</v>
      </c>
      <c r="M66" s="6">
        <f>IF(SIGN(K66)=SIGN(K67),"",SUM(K$2:K66)-SUM(M$1:M65))</f>
        <v>0</v>
      </c>
      <c r="N66" s="6">
        <f t="shared" si="0"/>
        <v>0</v>
      </c>
    </row>
    <row r="67" spans="1:14" x14ac:dyDescent="0.25">
      <c r="A67" t="s">
        <v>11</v>
      </c>
      <c r="B67" t="s">
        <v>12</v>
      </c>
      <c r="C67" s="1">
        <v>41705</v>
      </c>
      <c r="D67" t="s">
        <v>81</v>
      </c>
      <c r="E67" t="s">
        <v>14</v>
      </c>
      <c r="F67" t="s">
        <v>15</v>
      </c>
      <c r="G67">
        <v>9492.5</v>
      </c>
      <c r="H67" t="s">
        <v>16</v>
      </c>
      <c r="I67">
        <v>1</v>
      </c>
      <c r="J67">
        <v>9490.2999999999993</v>
      </c>
      <c r="K67" s="5">
        <v>-55</v>
      </c>
      <c r="M67" s="6" t="str">
        <f>IF(SIGN(K67)=SIGN(K68),"",SUM(K$2:K67)-SUM(M$1:M66))</f>
        <v/>
      </c>
      <c r="N67" s="6" t="str">
        <f t="shared" ref="N67:N99" si="1">IF(ISNUMBER(M67/Q$1),(M67/Q$1),"")</f>
        <v/>
      </c>
    </row>
    <row r="68" spans="1:14" x14ac:dyDescent="0.25">
      <c r="A68" t="s">
        <v>11</v>
      </c>
      <c r="B68" t="s">
        <v>12</v>
      </c>
      <c r="C68" s="1">
        <v>41705</v>
      </c>
      <c r="D68" t="s">
        <v>82</v>
      </c>
      <c r="E68" t="s">
        <v>14</v>
      </c>
      <c r="F68" t="s">
        <v>15</v>
      </c>
      <c r="G68">
        <v>9491.2999999999993</v>
      </c>
      <c r="H68" t="s">
        <v>16</v>
      </c>
      <c r="I68">
        <v>-1</v>
      </c>
      <c r="J68">
        <v>9496</v>
      </c>
      <c r="K68" s="5">
        <v>-117.5</v>
      </c>
      <c r="M68" s="6">
        <f>IF(SIGN(K68)=SIGN(K69),"",SUM(K$2:K68)-SUM(M$1:M67))</f>
        <v>-172.5</v>
      </c>
      <c r="N68" s="6">
        <f t="shared" si="1"/>
        <v>-6.9</v>
      </c>
    </row>
    <row r="69" spans="1:14" x14ac:dyDescent="0.25">
      <c r="A69" t="s">
        <v>11</v>
      </c>
      <c r="B69" t="s">
        <v>12</v>
      </c>
      <c r="C69" s="1">
        <v>41705</v>
      </c>
      <c r="D69" t="s">
        <v>83</v>
      </c>
      <c r="E69" t="s">
        <v>14</v>
      </c>
      <c r="F69" t="s">
        <v>15</v>
      </c>
      <c r="G69">
        <v>9495.2999999999993</v>
      </c>
      <c r="H69" t="s">
        <v>16</v>
      </c>
      <c r="I69">
        <v>-1</v>
      </c>
      <c r="J69">
        <v>9495</v>
      </c>
      <c r="K69" s="5">
        <v>7.5</v>
      </c>
      <c r="M69" s="6">
        <f>IF(SIGN(K69)=SIGN(K70),"",SUM(K$2:K69)-SUM(M$1:M68))</f>
        <v>7.5</v>
      </c>
      <c r="N69" s="6">
        <f t="shared" si="1"/>
        <v>0.3</v>
      </c>
    </row>
    <row r="70" spans="1:14" x14ac:dyDescent="0.25">
      <c r="A70" t="s">
        <v>11</v>
      </c>
      <c r="B70" t="s">
        <v>12</v>
      </c>
      <c r="C70" s="1">
        <v>41705</v>
      </c>
      <c r="D70" t="s">
        <v>84</v>
      </c>
      <c r="E70" t="s">
        <v>14</v>
      </c>
      <c r="F70" t="s">
        <v>15</v>
      </c>
      <c r="G70">
        <v>9494</v>
      </c>
      <c r="H70" t="s">
        <v>16</v>
      </c>
      <c r="I70">
        <v>1</v>
      </c>
      <c r="J70">
        <v>9494</v>
      </c>
      <c r="K70" s="5">
        <v>0</v>
      </c>
      <c r="M70" s="6">
        <f>IF(SIGN(K70)=SIGN(K71),"",SUM(K$2:K70)-SUM(M$1:M69))</f>
        <v>0</v>
      </c>
      <c r="N70" s="6">
        <f t="shared" si="1"/>
        <v>0</v>
      </c>
    </row>
    <row r="71" spans="1:14" x14ac:dyDescent="0.25">
      <c r="A71" t="s">
        <v>11</v>
      </c>
      <c r="B71" t="s">
        <v>12</v>
      </c>
      <c r="C71" s="1">
        <v>41705</v>
      </c>
      <c r="D71" t="s">
        <v>85</v>
      </c>
      <c r="E71" t="s">
        <v>14</v>
      </c>
      <c r="F71" t="s">
        <v>15</v>
      </c>
      <c r="G71">
        <v>9492.2999999999993</v>
      </c>
      <c r="H71" t="s">
        <v>16</v>
      </c>
      <c r="I71">
        <v>1</v>
      </c>
      <c r="J71">
        <v>9493.2999999999993</v>
      </c>
      <c r="K71" s="5">
        <v>25</v>
      </c>
      <c r="M71" s="6">
        <f>IF(SIGN(K71)=SIGN(K72),"",SUM(K$2:K71)-SUM(M$1:M70))</f>
        <v>25</v>
      </c>
      <c r="N71" s="6">
        <f t="shared" si="1"/>
        <v>1</v>
      </c>
    </row>
    <row r="72" spans="1:14" x14ac:dyDescent="0.25">
      <c r="A72" t="s">
        <v>11</v>
      </c>
      <c r="B72" t="s">
        <v>12</v>
      </c>
      <c r="C72" s="1">
        <v>41705</v>
      </c>
      <c r="D72" t="s">
        <v>86</v>
      </c>
      <c r="E72" t="s">
        <v>14</v>
      </c>
      <c r="F72" t="s">
        <v>15</v>
      </c>
      <c r="G72">
        <v>9461.2999999999993</v>
      </c>
      <c r="H72" t="s">
        <v>16</v>
      </c>
      <c r="I72">
        <v>-1</v>
      </c>
      <c r="J72">
        <v>9462.7999999999993</v>
      </c>
      <c r="K72" s="5">
        <v>-37.5</v>
      </c>
      <c r="M72" s="6" t="str">
        <f>IF(SIGN(K72)=SIGN(K73),"",SUM(K$2:K72)-SUM(M$1:M71))</f>
        <v/>
      </c>
      <c r="N72" s="6" t="str">
        <f t="shared" si="1"/>
        <v/>
      </c>
    </row>
    <row r="73" spans="1:14" x14ac:dyDescent="0.25">
      <c r="A73" t="s">
        <v>11</v>
      </c>
      <c r="B73" t="s">
        <v>12</v>
      </c>
      <c r="C73" s="1">
        <v>41705</v>
      </c>
      <c r="D73" t="s">
        <v>87</v>
      </c>
      <c r="E73" t="s">
        <v>14</v>
      </c>
      <c r="F73" t="s">
        <v>15</v>
      </c>
      <c r="G73">
        <v>9466.2999999999993</v>
      </c>
      <c r="H73" t="s">
        <v>16</v>
      </c>
      <c r="I73">
        <v>1</v>
      </c>
      <c r="J73">
        <v>9463.2999999999993</v>
      </c>
      <c r="K73" s="5">
        <v>-75</v>
      </c>
      <c r="M73" s="6" t="str">
        <f>IF(SIGN(K73)=SIGN(K74),"",SUM(K$2:K73)-SUM(M$1:M72))</f>
        <v/>
      </c>
      <c r="N73" s="6" t="str">
        <f t="shared" si="1"/>
        <v/>
      </c>
    </row>
    <row r="74" spans="1:14" x14ac:dyDescent="0.25">
      <c r="A74" t="s">
        <v>11</v>
      </c>
      <c r="B74" t="s">
        <v>12</v>
      </c>
      <c r="C74" s="1">
        <v>41705</v>
      </c>
      <c r="D74" t="s">
        <v>88</v>
      </c>
      <c r="E74" t="s">
        <v>14</v>
      </c>
      <c r="F74" t="s">
        <v>15</v>
      </c>
      <c r="G74">
        <v>9467.7999999999993</v>
      </c>
      <c r="H74" t="s">
        <v>16</v>
      </c>
      <c r="I74">
        <v>1</v>
      </c>
      <c r="J74">
        <v>9464.5</v>
      </c>
      <c r="K74" s="5">
        <v>-82.5</v>
      </c>
      <c r="M74" s="6">
        <f>IF(SIGN(K74)=SIGN(K75),"",SUM(K$2:K74)-SUM(M$1:M73))</f>
        <v>-195</v>
      </c>
      <c r="N74" s="6">
        <f t="shared" si="1"/>
        <v>-7.8</v>
      </c>
    </row>
    <row r="75" spans="1:14" x14ac:dyDescent="0.25">
      <c r="A75" t="s">
        <v>11</v>
      </c>
      <c r="B75" t="s">
        <v>12</v>
      </c>
      <c r="C75" s="1">
        <v>41705</v>
      </c>
      <c r="D75" t="s">
        <v>89</v>
      </c>
      <c r="E75" t="s">
        <v>14</v>
      </c>
      <c r="F75" t="s">
        <v>15</v>
      </c>
      <c r="G75">
        <v>9467.7999999999993</v>
      </c>
      <c r="H75" t="s">
        <v>16</v>
      </c>
      <c r="I75">
        <v>-1</v>
      </c>
      <c r="J75">
        <v>9467</v>
      </c>
      <c r="K75" s="5">
        <v>20</v>
      </c>
      <c r="M75" s="6" t="str">
        <f>IF(SIGN(K75)=SIGN(K76),"",SUM(K$2:K75)-SUM(M$1:M74))</f>
        <v/>
      </c>
      <c r="N75" s="6" t="str">
        <f t="shared" si="1"/>
        <v/>
      </c>
    </row>
    <row r="76" spans="1:14" x14ac:dyDescent="0.25">
      <c r="A76" t="s">
        <v>11</v>
      </c>
      <c r="B76" t="s">
        <v>12</v>
      </c>
      <c r="C76" s="1">
        <v>41705</v>
      </c>
      <c r="D76" t="s">
        <v>90</v>
      </c>
      <c r="E76" t="s">
        <v>14</v>
      </c>
      <c r="F76" t="s">
        <v>15</v>
      </c>
      <c r="G76">
        <v>9458.5</v>
      </c>
      <c r="H76" t="s">
        <v>16</v>
      </c>
      <c r="I76">
        <v>1</v>
      </c>
      <c r="J76">
        <v>9458.7999999999993</v>
      </c>
      <c r="K76" s="5">
        <v>7.5</v>
      </c>
      <c r="M76" s="6">
        <f>IF(SIGN(K76)=SIGN(K77),"",SUM(K$2:K76)-SUM(M$1:M75))</f>
        <v>27.5</v>
      </c>
      <c r="N76" s="6">
        <f t="shared" si="1"/>
        <v>1.1000000000000001</v>
      </c>
    </row>
    <row r="77" spans="1:14" x14ac:dyDescent="0.25">
      <c r="A77" t="s">
        <v>11</v>
      </c>
      <c r="B77" t="s">
        <v>12</v>
      </c>
      <c r="C77" s="1">
        <v>41705</v>
      </c>
      <c r="D77" t="s">
        <v>91</v>
      </c>
      <c r="E77" t="s">
        <v>14</v>
      </c>
      <c r="F77" t="s">
        <v>15</v>
      </c>
      <c r="G77">
        <v>9456</v>
      </c>
      <c r="H77" t="s">
        <v>16</v>
      </c>
      <c r="I77">
        <v>-1</v>
      </c>
      <c r="J77">
        <v>9458.5</v>
      </c>
      <c r="K77" s="5">
        <v>-62.5</v>
      </c>
      <c r="M77" s="6">
        <f>IF(SIGN(K77)=SIGN(K78),"",SUM(K$2:K77)-SUM(M$1:M76))</f>
        <v>-62.5</v>
      </c>
      <c r="N77" s="6">
        <f t="shared" si="1"/>
        <v>-2.5</v>
      </c>
    </row>
    <row r="78" spans="1:14" x14ac:dyDescent="0.25">
      <c r="A78" t="s">
        <v>11</v>
      </c>
      <c r="B78" t="s">
        <v>12</v>
      </c>
      <c r="C78" s="1">
        <v>41705</v>
      </c>
      <c r="D78" t="s">
        <v>92</v>
      </c>
      <c r="E78" t="s">
        <v>14</v>
      </c>
      <c r="F78" t="s">
        <v>15</v>
      </c>
      <c r="G78">
        <v>9455.5</v>
      </c>
      <c r="H78" t="s">
        <v>16</v>
      </c>
      <c r="I78">
        <v>-1</v>
      </c>
      <c r="J78">
        <v>9455</v>
      </c>
      <c r="K78" s="5">
        <v>12.5</v>
      </c>
      <c r="M78" s="6" t="str">
        <f>IF(SIGN(K78)=SIGN(K79),"",SUM(K$2:K78)-SUM(M$1:M77))</f>
        <v/>
      </c>
      <c r="N78" s="6" t="str">
        <f t="shared" si="1"/>
        <v/>
      </c>
    </row>
    <row r="79" spans="1:14" x14ac:dyDescent="0.25">
      <c r="A79" t="s">
        <v>11</v>
      </c>
      <c r="B79" t="s">
        <v>12</v>
      </c>
      <c r="C79" s="1">
        <v>41705</v>
      </c>
      <c r="D79" t="s">
        <v>93</v>
      </c>
      <c r="E79" t="s">
        <v>14</v>
      </c>
      <c r="F79" t="s">
        <v>15</v>
      </c>
      <c r="G79">
        <v>9455.5</v>
      </c>
      <c r="H79" t="s">
        <v>16</v>
      </c>
      <c r="I79">
        <v>-1</v>
      </c>
      <c r="J79">
        <v>9454.7999999999993</v>
      </c>
      <c r="K79" s="5">
        <v>17.5</v>
      </c>
      <c r="M79" s="6" t="str">
        <f>IF(SIGN(K79)=SIGN(K80),"",SUM(K$2:K79)-SUM(M$1:M78))</f>
        <v/>
      </c>
      <c r="N79" s="6" t="str">
        <f t="shared" si="1"/>
        <v/>
      </c>
    </row>
    <row r="80" spans="1:14" x14ac:dyDescent="0.25">
      <c r="A80" t="s">
        <v>11</v>
      </c>
      <c r="B80" t="s">
        <v>12</v>
      </c>
      <c r="C80" s="1">
        <v>41705</v>
      </c>
      <c r="D80" t="s">
        <v>94</v>
      </c>
      <c r="E80" t="s">
        <v>14</v>
      </c>
      <c r="F80" t="s">
        <v>15</v>
      </c>
      <c r="G80">
        <v>9452.2999999999993</v>
      </c>
      <c r="H80" t="s">
        <v>16</v>
      </c>
      <c r="I80">
        <v>-1</v>
      </c>
      <c r="J80">
        <v>9451.5</v>
      </c>
      <c r="K80" s="5">
        <v>20</v>
      </c>
      <c r="M80" s="6" t="str">
        <f>IF(SIGN(K80)=SIGN(K81),"",SUM(K$2:K80)-SUM(M$1:M79))</f>
        <v/>
      </c>
      <c r="N80" s="6" t="str">
        <f t="shared" si="1"/>
        <v/>
      </c>
    </row>
    <row r="81" spans="1:14" x14ac:dyDescent="0.25">
      <c r="A81" t="s">
        <v>11</v>
      </c>
      <c r="B81" t="s">
        <v>12</v>
      </c>
      <c r="C81" s="1">
        <v>41705</v>
      </c>
      <c r="D81" t="s">
        <v>95</v>
      </c>
      <c r="E81" t="s">
        <v>14</v>
      </c>
      <c r="F81" t="s">
        <v>15</v>
      </c>
      <c r="G81">
        <v>9450.7999999999993</v>
      </c>
      <c r="H81" t="s">
        <v>16</v>
      </c>
      <c r="I81">
        <v>1</v>
      </c>
      <c r="J81">
        <v>9452</v>
      </c>
      <c r="K81" s="5">
        <v>30</v>
      </c>
      <c r="M81" s="6" t="str">
        <f>IF(SIGN(K81)=SIGN(K82),"",SUM(K$2:K81)-SUM(M$1:M80))</f>
        <v/>
      </c>
      <c r="N81" s="6" t="str">
        <f t="shared" si="1"/>
        <v/>
      </c>
    </row>
    <row r="82" spans="1:14" x14ac:dyDescent="0.25">
      <c r="A82" t="s">
        <v>11</v>
      </c>
      <c r="B82" t="s">
        <v>12</v>
      </c>
      <c r="C82" s="1">
        <v>41705</v>
      </c>
      <c r="D82" t="s">
        <v>96</v>
      </c>
      <c r="E82" t="s">
        <v>14</v>
      </c>
      <c r="F82" t="s">
        <v>15</v>
      </c>
      <c r="G82">
        <v>9452</v>
      </c>
      <c r="H82" t="s">
        <v>16</v>
      </c>
      <c r="I82">
        <v>1</v>
      </c>
      <c r="J82">
        <v>9452.2999999999993</v>
      </c>
      <c r="K82" s="5">
        <v>7.5</v>
      </c>
      <c r="M82" s="6" t="str">
        <f>IF(SIGN(K82)=SIGN(K83),"",SUM(K$2:K82)-SUM(M$1:M81))</f>
        <v/>
      </c>
      <c r="N82" s="6" t="str">
        <f t="shared" si="1"/>
        <v/>
      </c>
    </row>
    <row r="83" spans="1:14" x14ac:dyDescent="0.25">
      <c r="A83" t="s">
        <v>11</v>
      </c>
      <c r="B83" t="s">
        <v>12</v>
      </c>
      <c r="C83" s="1">
        <v>41705</v>
      </c>
      <c r="D83" t="s">
        <v>97</v>
      </c>
      <c r="E83" t="s">
        <v>14</v>
      </c>
      <c r="F83" t="s">
        <v>15</v>
      </c>
      <c r="G83">
        <v>9455.5</v>
      </c>
      <c r="H83" t="s">
        <v>16</v>
      </c>
      <c r="I83">
        <v>-1</v>
      </c>
      <c r="J83">
        <v>9453</v>
      </c>
      <c r="K83" s="5">
        <v>62.5</v>
      </c>
      <c r="M83" s="6">
        <f>IF(SIGN(K83)=SIGN(K84),"",SUM(K$2:K83)-SUM(M$1:M82))</f>
        <v>150</v>
      </c>
      <c r="N83" s="6">
        <f t="shared" si="1"/>
        <v>6</v>
      </c>
    </row>
    <row r="84" spans="1:14" x14ac:dyDescent="0.25">
      <c r="A84" t="s">
        <v>11</v>
      </c>
      <c r="B84" t="s">
        <v>12</v>
      </c>
      <c r="C84" s="1">
        <v>41705</v>
      </c>
      <c r="D84" t="s">
        <v>98</v>
      </c>
      <c r="E84" t="s">
        <v>14</v>
      </c>
      <c r="F84" t="s">
        <v>15</v>
      </c>
      <c r="G84">
        <v>9452</v>
      </c>
      <c r="H84" t="s">
        <v>16</v>
      </c>
      <c r="I84">
        <v>1</v>
      </c>
      <c r="J84">
        <v>9449.2999999999993</v>
      </c>
      <c r="K84" s="5">
        <v>-67.5</v>
      </c>
      <c r="M84" s="6">
        <f>IF(SIGN(K84)=SIGN(K85),"",SUM(K$2:K84)-SUM(M$1:M83))</f>
        <v>-67.5</v>
      </c>
      <c r="N84" s="6">
        <f t="shared" si="1"/>
        <v>-2.7</v>
      </c>
    </row>
    <row r="85" spans="1:14" x14ac:dyDescent="0.25">
      <c r="A85" t="s">
        <v>11</v>
      </c>
      <c r="B85" t="s">
        <v>12</v>
      </c>
      <c r="C85" s="1">
        <v>41705</v>
      </c>
      <c r="D85" t="s">
        <v>99</v>
      </c>
      <c r="E85" t="s">
        <v>14</v>
      </c>
      <c r="F85" t="s">
        <v>15</v>
      </c>
      <c r="G85">
        <v>9452.2999999999993</v>
      </c>
      <c r="H85" t="s">
        <v>16</v>
      </c>
      <c r="I85">
        <v>1</v>
      </c>
      <c r="J85">
        <v>9452.5</v>
      </c>
      <c r="K85" s="5">
        <v>5</v>
      </c>
      <c r="M85" s="6">
        <f>IF(SIGN(K85)=SIGN(K86),"",SUM(K$2:K85)-SUM(M$1:M84))</f>
        <v>5</v>
      </c>
      <c r="N85" s="6">
        <f t="shared" si="1"/>
        <v>0.2</v>
      </c>
    </row>
    <row r="86" spans="1:14" x14ac:dyDescent="0.25">
      <c r="A86" t="s">
        <v>11</v>
      </c>
      <c r="B86" t="s">
        <v>12</v>
      </c>
      <c r="C86" s="1">
        <v>41705</v>
      </c>
      <c r="D86" t="s">
        <v>100</v>
      </c>
      <c r="E86" t="s">
        <v>14</v>
      </c>
      <c r="F86" t="s">
        <v>15</v>
      </c>
      <c r="G86">
        <v>9453.2999999999993</v>
      </c>
      <c r="H86" t="s">
        <v>16</v>
      </c>
      <c r="I86">
        <v>1</v>
      </c>
      <c r="J86">
        <v>9453.2999999999993</v>
      </c>
      <c r="K86" s="5">
        <v>0</v>
      </c>
      <c r="M86" s="6" t="str">
        <f>IF(SIGN(K86)=SIGN(K87),"",SUM(K$2:K86)-SUM(M$1:M85))</f>
        <v/>
      </c>
      <c r="N86" s="6" t="str">
        <f t="shared" si="1"/>
        <v/>
      </c>
    </row>
    <row r="87" spans="1:14" x14ac:dyDescent="0.25">
      <c r="A87" t="s">
        <v>11</v>
      </c>
      <c r="B87" t="s">
        <v>12</v>
      </c>
      <c r="C87" s="1">
        <v>41705</v>
      </c>
      <c r="D87" t="s">
        <v>101</v>
      </c>
      <c r="E87" t="s">
        <v>14</v>
      </c>
      <c r="F87" t="s">
        <v>15</v>
      </c>
      <c r="G87">
        <v>9465.2999999999993</v>
      </c>
      <c r="H87" t="s">
        <v>16</v>
      </c>
      <c r="I87">
        <v>1</v>
      </c>
      <c r="J87">
        <v>9465.2999999999993</v>
      </c>
      <c r="K87" s="5">
        <v>0</v>
      </c>
      <c r="M87" s="6" t="str">
        <f>IF(SIGN(K87)=SIGN(K88),"",SUM(K$2:K87)-SUM(M$1:M86))</f>
        <v/>
      </c>
      <c r="N87" s="6" t="str">
        <f t="shared" si="1"/>
        <v/>
      </c>
    </row>
    <row r="88" spans="1:14" x14ac:dyDescent="0.25">
      <c r="A88" t="s">
        <v>11</v>
      </c>
      <c r="B88" t="s">
        <v>12</v>
      </c>
      <c r="C88" s="1">
        <v>41705</v>
      </c>
      <c r="D88" t="s">
        <v>102</v>
      </c>
      <c r="E88" t="s">
        <v>14</v>
      </c>
      <c r="F88" t="s">
        <v>15</v>
      </c>
      <c r="G88">
        <v>9468.2999999999993</v>
      </c>
      <c r="H88" t="s">
        <v>16</v>
      </c>
      <c r="I88">
        <v>1</v>
      </c>
      <c r="J88">
        <v>9468.2999999999993</v>
      </c>
      <c r="K88" s="5">
        <v>0</v>
      </c>
      <c r="M88" s="6">
        <f>IF(SIGN(K88)=SIGN(K89),"",SUM(K$2:K88)-SUM(M$1:M87))</f>
        <v>0</v>
      </c>
      <c r="N88" s="6">
        <f t="shared" si="1"/>
        <v>0</v>
      </c>
    </row>
    <row r="89" spans="1:14" x14ac:dyDescent="0.25">
      <c r="A89" t="s">
        <v>11</v>
      </c>
      <c r="B89" t="s">
        <v>12</v>
      </c>
      <c r="C89" s="1">
        <v>41705</v>
      </c>
      <c r="D89" t="s">
        <v>103</v>
      </c>
      <c r="E89" t="s">
        <v>14</v>
      </c>
      <c r="F89" t="s">
        <v>15</v>
      </c>
      <c r="G89">
        <v>9462.7999999999993</v>
      </c>
      <c r="H89" t="s">
        <v>16</v>
      </c>
      <c r="I89">
        <v>-1</v>
      </c>
      <c r="J89">
        <v>9468.7999999999993</v>
      </c>
      <c r="K89" s="5">
        <v>-150</v>
      </c>
      <c r="M89" s="6" t="str">
        <f>IF(SIGN(K89)=SIGN(K90),"",SUM(K$2:K89)-SUM(M$1:M88))</f>
        <v/>
      </c>
      <c r="N89" s="6" t="str">
        <f t="shared" si="1"/>
        <v/>
      </c>
    </row>
    <row r="90" spans="1:14" x14ac:dyDescent="0.25">
      <c r="A90" t="s">
        <v>11</v>
      </c>
      <c r="B90" t="s">
        <v>12</v>
      </c>
      <c r="C90" s="1">
        <v>41705</v>
      </c>
      <c r="D90" t="s">
        <v>104</v>
      </c>
      <c r="E90" t="s">
        <v>14</v>
      </c>
      <c r="F90" t="s">
        <v>15</v>
      </c>
      <c r="G90">
        <v>9473.5</v>
      </c>
      <c r="H90" t="s">
        <v>16</v>
      </c>
      <c r="I90">
        <v>-1</v>
      </c>
      <c r="J90">
        <v>9474</v>
      </c>
      <c r="K90" s="5">
        <v>-12.5</v>
      </c>
      <c r="M90" s="6">
        <f>IF(SIGN(K90)=SIGN(K91),"",SUM(K$2:K90)-SUM(M$1:M89))</f>
        <v>-162.5</v>
      </c>
      <c r="N90" s="6">
        <f t="shared" si="1"/>
        <v>-6.5</v>
      </c>
    </row>
    <row r="91" spans="1:14" x14ac:dyDescent="0.25">
      <c r="A91" t="s">
        <v>11</v>
      </c>
      <c r="B91" t="s">
        <v>12</v>
      </c>
      <c r="C91" s="1">
        <v>41705</v>
      </c>
      <c r="D91" t="s">
        <v>105</v>
      </c>
      <c r="E91" t="s">
        <v>14</v>
      </c>
      <c r="F91" t="s">
        <v>15</v>
      </c>
      <c r="G91">
        <v>9470.2999999999993</v>
      </c>
      <c r="H91" t="s">
        <v>16</v>
      </c>
      <c r="I91">
        <v>-1</v>
      </c>
      <c r="J91">
        <v>9466</v>
      </c>
      <c r="K91" s="5">
        <v>107.5</v>
      </c>
      <c r="M91" s="6" t="str">
        <f>IF(SIGN(K91)=SIGN(K92),"",SUM(K$2:K91)-SUM(M$1:M90))</f>
        <v/>
      </c>
      <c r="N91" s="6" t="str">
        <f t="shared" si="1"/>
        <v/>
      </c>
    </row>
    <row r="92" spans="1:14" x14ac:dyDescent="0.25">
      <c r="A92" t="s">
        <v>11</v>
      </c>
      <c r="B92" t="s">
        <v>12</v>
      </c>
      <c r="C92" s="1">
        <v>41705</v>
      </c>
      <c r="D92" t="s">
        <v>106</v>
      </c>
      <c r="E92" t="s">
        <v>14</v>
      </c>
      <c r="F92" t="s">
        <v>15</v>
      </c>
      <c r="G92">
        <v>9484.2999999999993</v>
      </c>
      <c r="H92" t="s">
        <v>16</v>
      </c>
      <c r="I92">
        <v>-1</v>
      </c>
      <c r="J92">
        <v>9477.5</v>
      </c>
      <c r="K92" s="5">
        <v>170</v>
      </c>
      <c r="M92" s="6">
        <f>IF(SIGN(K92)=SIGN(K93),"",SUM(K$2:K92)-SUM(M$1:M91))</f>
        <v>277.5</v>
      </c>
      <c r="N92" s="6">
        <f t="shared" si="1"/>
        <v>11.1</v>
      </c>
    </row>
    <row r="93" spans="1:14" x14ac:dyDescent="0.25">
      <c r="A93" t="s">
        <v>11</v>
      </c>
      <c r="B93" t="s">
        <v>12</v>
      </c>
      <c r="C93" s="1">
        <v>41705</v>
      </c>
      <c r="D93" t="s">
        <v>107</v>
      </c>
      <c r="E93" t="s">
        <v>14</v>
      </c>
      <c r="F93" t="s">
        <v>15</v>
      </c>
      <c r="G93">
        <v>9496</v>
      </c>
      <c r="H93" t="s">
        <v>16</v>
      </c>
      <c r="I93">
        <v>1</v>
      </c>
      <c r="J93">
        <v>9490</v>
      </c>
      <c r="K93" s="5">
        <v>-150</v>
      </c>
      <c r="M93" s="6" t="str">
        <f>IF(SIGN(K93)=SIGN(K94),"",SUM(K$2:K93)-SUM(M$1:M92))</f>
        <v/>
      </c>
      <c r="N93" s="6" t="str">
        <f t="shared" si="1"/>
        <v/>
      </c>
    </row>
    <row r="94" spans="1:14" x14ac:dyDescent="0.25">
      <c r="A94" t="s">
        <v>11</v>
      </c>
      <c r="B94" t="s">
        <v>12</v>
      </c>
      <c r="C94" s="1">
        <v>41705</v>
      </c>
      <c r="D94" t="s">
        <v>108</v>
      </c>
      <c r="E94" t="s">
        <v>14</v>
      </c>
      <c r="F94" t="s">
        <v>15</v>
      </c>
      <c r="G94">
        <v>9501</v>
      </c>
      <c r="H94" t="s">
        <v>16</v>
      </c>
      <c r="I94">
        <v>1</v>
      </c>
      <c r="J94">
        <v>9495</v>
      </c>
      <c r="K94" s="5">
        <v>-150</v>
      </c>
      <c r="M94" s="6" t="str">
        <f>IF(SIGN(K94)=SIGN(K95),"",SUM(K$2:K94)-SUM(M$1:M93))</f>
        <v/>
      </c>
      <c r="N94" s="6" t="str">
        <f t="shared" si="1"/>
        <v/>
      </c>
    </row>
    <row r="95" spans="1:14" x14ac:dyDescent="0.25">
      <c r="A95" t="s">
        <v>11</v>
      </c>
      <c r="B95" t="s">
        <v>12</v>
      </c>
      <c r="C95" s="1">
        <v>41705</v>
      </c>
      <c r="D95" t="s">
        <v>109</v>
      </c>
      <c r="E95" t="s">
        <v>14</v>
      </c>
      <c r="F95" t="s">
        <v>15</v>
      </c>
      <c r="G95">
        <v>9513.7999999999993</v>
      </c>
      <c r="H95" t="s">
        <v>16</v>
      </c>
      <c r="I95">
        <v>1</v>
      </c>
      <c r="J95">
        <v>9507.7999999999993</v>
      </c>
      <c r="K95" s="5">
        <v>-150</v>
      </c>
      <c r="M95" s="6">
        <f>IF(SIGN(K95)=SIGN(K96),"",SUM(K$2:K95)-SUM(M$1:M94))</f>
        <v>-450</v>
      </c>
      <c r="N95" s="6">
        <f t="shared" si="1"/>
        <v>-18</v>
      </c>
    </row>
    <row r="96" spans="1:14" x14ac:dyDescent="0.25">
      <c r="A96" t="s">
        <v>11</v>
      </c>
      <c r="B96" t="s">
        <v>12</v>
      </c>
      <c r="C96" s="1">
        <v>41705</v>
      </c>
      <c r="D96" t="s">
        <v>110</v>
      </c>
      <c r="E96" t="s">
        <v>14</v>
      </c>
      <c r="F96" t="s">
        <v>15</v>
      </c>
      <c r="G96">
        <v>9517.7999999999993</v>
      </c>
      <c r="H96" t="s">
        <v>16</v>
      </c>
      <c r="I96">
        <v>-1</v>
      </c>
      <c r="J96">
        <v>9517.5</v>
      </c>
      <c r="K96" s="5">
        <v>7.5</v>
      </c>
      <c r="M96" s="6" t="str">
        <f>IF(SIGN(K96)=SIGN(K97),"",SUM(K$2:K96)-SUM(M$1:M95))</f>
        <v/>
      </c>
      <c r="N96" s="6" t="str">
        <f t="shared" si="1"/>
        <v/>
      </c>
    </row>
    <row r="97" spans="1:14" x14ac:dyDescent="0.25">
      <c r="A97" t="s">
        <v>11</v>
      </c>
      <c r="B97" t="s">
        <v>12</v>
      </c>
      <c r="C97" s="1">
        <v>41705</v>
      </c>
      <c r="D97" t="s">
        <v>111</v>
      </c>
      <c r="E97" t="s">
        <v>14</v>
      </c>
      <c r="F97" t="s">
        <v>15</v>
      </c>
      <c r="G97">
        <v>9515.7999999999993</v>
      </c>
      <c r="H97" t="s">
        <v>16</v>
      </c>
      <c r="I97">
        <v>1</v>
      </c>
      <c r="J97">
        <v>9517</v>
      </c>
      <c r="K97" s="5">
        <v>30</v>
      </c>
      <c r="M97" s="6" t="str">
        <f>IF(SIGN(K97)=SIGN(K98),"",SUM(K$2:K97)-SUM(M$1:M96))</f>
        <v/>
      </c>
      <c r="N97" s="6" t="str">
        <f t="shared" si="1"/>
        <v/>
      </c>
    </row>
    <row r="98" spans="1:14" x14ac:dyDescent="0.25">
      <c r="A98" t="s">
        <v>11</v>
      </c>
      <c r="B98" t="s">
        <v>12</v>
      </c>
      <c r="C98" s="1">
        <v>41705</v>
      </c>
      <c r="D98" t="s">
        <v>112</v>
      </c>
      <c r="E98" t="s">
        <v>14</v>
      </c>
      <c r="F98" t="s">
        <v>15</v>
      </c>
      <c r="G98">
        <v>9513.5</v>
      </c>
      <c r="H98" t="s">
        <v>16</v>
      </c>
      <c r="I98">
        <v>1</v>
      </c>
      <c r="J98">
        <v>9514.7999999999993</v>
      </c>
      <c r="K98" s="5">
        <v>32.5</v>
      </c>
      <c r="M98" s="6" t="str">
        <f>IF(SIGN(K98)=SIGN(K99),"",SUM(K$2:K98)-SUM(M$1:M97))</f>
        <v/>
      </c>
      <c r="N98" s="6" t="str">
        <f t="shared" si="1"/>
        <v/>
      </c>
    </row>
    <row r="99" spans="1:14" x14ac:dyDescent="0.25">
      <c r="A99" t="s">
        <v>11</v>
      </c>
      <c r="B99" t="s">
        <v>12</v>
      </c>
      <c r="C99" s="1">
        <v>41705</v>
      </c>
      <c r="D99" t="s">
        <v>113</v>
      </c>
      <c r="E99" t="s">
        <v>14</v>
      </c>
      <c r="F99" t="s">
        <v>15</v>
      </c>
      <c r="G99">
        <v>9529</v>
      </c>
      <c r="H99" t="s">
        <v>16</v>
      </c>
      <c r="I99">
        <v>-1</v>
      </c>
      <c r="J99">
        <v>9528.7999999999993</v>
      </c>
      <c r="K99" s="5">
        <v>5</v>
      </c>
      <c r="M99" s="6">
        <f>IF(SIGN(K99)=SIGN(K100),"",SUM(K$2:K99)-SUM(M$1:M98))</f>
        <v>75</v>
      </c>
      <c r="N99" s="6">
        <f t="shared" si="1"/>
        <v>3</v>
      </c>
    </row>
  </sheetData>
  <conditionalFormatting sqref="K2:M1048576">
    <cfRule type="cellIs" dxfId="4" priority="8" operator="lessThan">
      <formula>0</formula>
    </cfRule>
  </conditionalFormatting>
  <conditionalFormatting sqref="N2:N1048576">
    <cfRule type="cellIs" dxfId="3" priority="2" operator="lessThan">
      <formula>0</formula>
    </cfRule>
  </conditionalFormatting>
  <conditionalFormatting sqref="N1:N1048576">
    <cfRule type="cellIs" dxfId="2" priority="1" operator="equal">
      <formula>MIN(N:N)</formula>
    </cfRule>
  </conditionalFormatting>
  <conditionalFormatting sqref="M2:N1048576">
    <cfRule type="cellIs" dxfId="1" priority="21" operator="equal">
      <formula>MAX(M:M)</formula>
    </cfRule>
    <cfRule type="cellIs" dxfId="0" priority="22" operator="equal">
      <formula>$Q$8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trade7mars2014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DR-PLAZY</dc:creator>
  <cp:lastModifiedBy>DR-PLAZY</cp:lastModifiedBy>
  <dcterms:created xsi:type="dcterms:W3CDTF">2014-03-07T15:52:41Z</dcterms:created>
  <dcterms:modified xsi:type="dcterms:W3CDTF">2014-03-07T21:02:34Z</dcterms:modified>
</cp:coreProperties>
</file>